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1 UPCOMING JOBS/2024.02.29 TXU-Rangers World Series trophy tour to TXU Energy/"/>
    </mc:Choice>
  </mc:AlternateContent>
  <xr:revisionPtr revIDLastSave="75" documentId="8_{559A8D8C-4CD2-4B74-A128-7043BF08F04C}" xr6:coauthVersionLast="47" xr6:coauthVersionMax="47" xr10:uidLastSave="{7400FE4B-C0EF-479B-8601-D188E73409E2}"/>
  <bookViews>
    <workbookView xWindow="28680" yWindow="-120" windowWidth="29040" windowHeight="15720" activeTab="2" xr2:uid="{9AB3C890-FC7C-4684-9EA6-E040294032D8}"/>
  </bookViews>
  <sheets>
    <sheet name="Quote" sheetId="4" r:id="rId1"/>
    <sheet name="job ticket" sheetId="1" r:id="rId2"/>
    <sheet name="job summary" sheetId="3" r:id="rId3"/>
  </sheets>
  <definedNames>
    <definedName name="Roaming_Digital_Delivery_System__RDDS___3_hour_minimum">Quote!$B$21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H20" i="4" l="1"/>
  <c r="B9" i="1"/>
  <c r="B6" i="1"/>
  <c r="B5" i="1"/>
  <c r="B4" i="1"/>
  <c r="B3" i="1"/>
  <c r="B2" i="1"/>
  <c r="B1" i="1"/>
  <c r="H21" i="4"/>
  <c r="G23" i="4"/>
  <c r="H23" i="4" s="1"/>
  <c r="G22" i="4"/>
  <c r="H22" i="4" s="1"/>
  <c r="G24" i="4"/>
  <c r="H24" i="4" s="1"/>
  <c r="G25" i="4"/>
  <c r="H25" i="4" s="1"/>
  <c r="G26" i="4"/>
  <c r="H26" i="4" s="1"/>
  <c r="G29" i="4"/>
  <c r="E40" i="4"/>
  <c r="E41" i="4"/>
  <c r="H29" i="4" l="1"/>
  <c r="B18" i="4"/>
  <c r="B1" i="3" l="1"/>
  <c r="H12" i="3" l="1"/>
  <c r="E1" i="3" l="1"/>
  <c r="H20" i="3" l="1"/>
  <c r="L3" i="3"/>
  <c r="H9" i="3"/>
  <c r="H11" i="3"/>
  <c r="H13" i="3"/>
  <c r="H14" i="3"/>
  <c r="H15" i="3"/>
  <c r="H16" i="3"/>
  <c r="H18" i="3"/>
  <c r="H19" i="3"/>
  <c r="H22" i="3"/>
  <c r="H23" i="3"/>
  <c r="H24" i="3"/>
  <c r="H25" i="3"/>
  <c r="H27" i="3"/>
  <c r="H29" i="3"/>
  <c r="H31" i="3"/>
  <c r="H38" i="3"/>
  <c r="H40" i="3"/>
  <c r="H41" i="3"/>
  <c r="A43" i="3"/>
  <c r="H43" i="3" s="1"/>
  <c r="L48" i="3" l="1"/>
  <c r="L50" i="3" s="1"/>
  <c r="H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Abrahamson</author>
  </authors>
  <commentList>
    <comment ref="B4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American Express, 3.25%
Discover, 1.68% plus $0.10 tansaction fee
MC/Visa, 1.78% using credit card machine
MC/Visa, 2.43% using authorize.net
</t>
        </r>
      </text>
    </comment>
  </commentList>
</comments>
</file>

<file path=xl/sharedStrings.xml><?xml version="1.0" encoding="utf-8"?>
<sst xmlns="http://schemas.openxmlformats.org/spreadsheetml/2006/main" count="219" uniqueCount="150">
  <si>
    <t>Date:</t>
  </si>
  <si>
    <t>Client:</t>
  </si>
  <si>
    <t>Ed Zambie</t>
  </si>
  <si>
    <t>Company:</t>
  </si>
  <si>
    <t>The Promotion House</t>
  </si>
  <si>
    <t>Address:</t>
  </si>
  <si>
    <t>6009 W. Parker Rd., #149-291</t>
  </si>
  <si>
    <t>City, State, Zip:</t>
  </si>
  <si>
    <t>Plano, Texas 75093</t>
  </si>
  <si>
    <t>Office Phone:</t>
  </si>
  <si>
    <t>(877) 852-4332</t>
  </si>
  <si>
    <t>Cell Phone:</t>
  </si>
  <si>
    <t>(214) 226-8270</t>
  </si>
  <si>
    <t>Email:</t>
  </si>
  <si>
    <t>ezambie@thepromotionhouse.com</t>
  </si>
  <si>
    <t>Event:</t>
  </si>
  <si>
    <t>Rangers World Series Trophy Tour to TXU Energy</t>
  </si>
  <si>
    <t>Event Dates:</t>
  </si>
  <si>
    <t>Event Times:</t>
  </si>
  <si>
    <t>11:30am - 2:00pm</t>
  </si>
  <si>
    <t>Location:</t>
  </si>
  <si>
    <t>TXU Energy Corp office
6555 Sierra Blvd, Irving, TX 75039</t>
  </si>
  <si>
    <t>Estimated Cost:</t>
  </si>
  <si>
    <t>+ tax</t>
  </si>
  <si>
    <t>Includes:</t>
  </si>
  <si>
    <t>Quantity</t>
  </si>
  <si>
    <t>Each</t>
  </si>
  <si>
    <t>Total</t>
  </si>
  <si>
    <t>Photo Op Setup</t>
  </si>
  <si>
    <t>Onsite Print Station, 3-hour minimum</t>
  </si>
  <si>
    <t>Studio Lighting / Backdrop (per setup)</t>
  </si>
  <si>
    <t>Website Hosting Images for FREE downloads</t>
  </si>
  <si>
    <t>PhotoShop Editing</t>
  </si>
  <si>
    <t>Estimated Total Cost</t>
  </si>
  <si>
    <r>
      <t>Ø</t>
    </r>
    <r>
      <rPr>
        <sz val="7"/>
        <color theme="1"/>
        <rFont val="Times New Roman"/>
        <family val="1"/>
      </rPr>
      <t xml:space="preserve"> </t>
    </r>
    <r>
      <rPr>
        <i/>
        <sz val="10"/>
        <color theme="1"/>
        <rFont val="Calibri"/>
        <family val="2"/>
      </rPr>
      <t>You will have full usage rights of the photos without a termination date</t>
    </r>
  </si>
  <si>
    <r>
      <t>Ø</t>
    </r>
    <r>
      <rPr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Lifetime image storage in two locations.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</si>
  <si>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i/>
        <sz val="10"/>
        <color theme="1"/>
        <rFont val="Calibri"/>
        <family val="2"/>
      </rPr>
      <t>This information may be subject to change after final scheduling</t>
    </r>
    <r>
      <rPr>
        <i/>
        <sz val="12"/>
        <color theme="1"/>
        <rFont val="Calibri"/>
        <family val="2"/>
      </rPr>
      <t>.</t>
    </r>
  </si>
  <si>
    <t>Agreement:</t>
  </si>
  <si>
    <t>If you have any questions or changes, please do not hesitate to contact me by e-mail at Jeff@Jowdy.com or by phone at (214) 642-2222. If this is your understanding of our agreement, please sign and return a copy to our office. Please credit published images to Jowdy Photography.  The terms of this proposal will be valid if signed within 7 days.</t>
  </si>
  <si>
    <r>
      <t xml:space="preserve">  </t>
    </r>
    <r>
      <rPr>
        <sz val="11"/>
        <color theme="1"/>
        <rFont val="Calibri"/>
        <family val="2"/>
      </rPr>
      <t>ACKNOWLEDGED AND AGREED TO THIS _____ DAY OF________________ 2024</t>
    </r>
    <r>
      <rPr>
        <sz val="12"/>
        <color theme="1"/>
        <rFont val="Calibri"/>
        <family val="2"/>
      </rPr>
      <t xml:space="preserve">    </t>
    </r>
  </si>
  <si>
    <t>Jeff Jowdy</t>
  </si>
  <si>
    <t>Jowdy Photography</t>
  </si>
  <si>
    <t>Item</t>
  </si>
  <si>
    <t>Photographer</t>
  </si>
  <si>
    <t>Photographer, 3-hour minimum</t>
  </si>
  <si>
    <t>Photography Assistant, 3-hour minimum</t>
  </si>
  <si>
    <r>
      <t xml:space="preserve">Photographer, Half-Day Rate (5 consecutive hours, </t>
    </r>
    <r>
      <rPr>
        <sz val="10"/>
        <color rgb="FFFF0000"/>
        <rFont val="Calibri"/>
        <family val="2"/>
        <scheme val="minor"/>
      </rPr>
      <t>$50 discount</t>
    </r>
    <r>
      <rPr>
        <sz val="10"/>
        <color theme="1"/>
        <rFont val="Calibri"/>
        <family val="2"/>
        <scheme val="minor"/>
      </rPr>
      <t>)</t>
    </r>
  </si>
  <si>
    <r>
      <t xml:space="preserve">Photographer, Day Rate (10 consecutive hours, </t>
    </r>
    <r>
      <rPr>
        <sz val="10"/>
        <color rgb="FFFF0000"/>
        <rFont val="Calibri"/>
        <family val="2"/>
        <scheme val="minor"/>
      </rPr>
      <t>$150 discount</t>
    </r>
    <r>
      <rPr>
        <sz val="10"/>
        <color theme="1"/>
        <rFont val="Calibri"/>
        <family val="2"/>
        <scheme val="minor"/>
      </rPr>
      <t>)</t>
    </r>
  </si>
  <si>
    <t>Photographer, additional hours</t>
  </si>
  <si>
    <t>Additonal Staff Person, 3-hour minimum</t>
  </si>
  <si>
    <t>Onsite Print Station, additional hours</t>
  </si>
  <si>
    <t>Onsite Print Station &amp; Text Delivery, 3-hour minimum</t>
  </si>
  <si>
    <t>Onsite Print Station &amp; Text Delivery, additional hours</t>
  </si>
  <si>
    <t>Onsite Digital Delivery Station, 3-hour minimum</t>
  </si>
  <si>
    <t>Onsite Digital Delivery Station, additional hours</t>
  </si>
  <si>
    <t>Roaming Digital Delivery System (RDDS), 3-hour minimum</t>
  </si>
  <si>
    <t>Roaming Digital Delivery System (RDDS), additional hours</t>
  </si>
  <si>
    <t>Self-Serve Photo Station, 3-hour minimum</t>
  </si>
  <si>
    <t>Self-Serve Photo Station, additional hours</t>
  </si>
  <si>
    <t>Thumb Drive Containing All Images</t>
  </si>
  <si>
    <t>Image Rush Delivery</t>
  </si>
  <si>
    <t>Slide Show Creation</t>
  </si>
  <si>
    <t>Videographer, 3-hour minimum with editing</t>
  </si>
  <si>
    <t>Videographer, 3-hour minimum with no editing (B-Roll)</t>
  </si>
  <si>
    <t>Additional Video Editing, after initial delivery</t>
  </si>
  <si>
    <t>Booth Photography, per view (3 view minimum)</t>
  </si>
  <si>
    <t>Booth Photography, per view (4 view minimum)</t>
  </si>
  <si>
    <t>Custom Backdrop</t>
  </si>
  <si>
    <t>Custom Photo Folders</t>
  </si>
  <si>
    <t>Custom ID Cards</t>
  </si>
  <si>
    <t>Custom File Naming</t>
  </si>
  <si>
    <t>Custom File Naming (Post Edit - approx. 175 per hour)</t>
  </si>
  <si>
    <t xml:space="preserve">Basic image alterations </t>
  </si>
  <si>
    <t xml:space="preserve">High resolution digital images &amp; digital contact sheets </t>
  </si>
  <si>
    <t xml:space="preserve">Lifetime image storage in two locations </t>
  </si>
  <si>
    <t>Special Discount</t>
  </si>
  <si>
    <t>Event Name:</t>
  </si>
  <si>
    <t>Event Date:</t>
  </si>
  <si>
    <t>Arrive: 10:00am
Shoot:  11:30am - 2:00pm</t>
  </si>
  <si>
    <t>Event Location:</t>
  </si>
  <si>
    <t>Meeting Location:</t>
  </si>
  <si>
    <t>Photo Op Setup day before - Coordinate with Ed</t>
  </si>
  <si>
    <t>Onsite Contact &amp; Cell:</t>
  </si>
  <si>
    <t>Ed Zambie  (214) 226-8270</t>
  </si>
  <si>
    <t>Number of Attendees:</t>
  </si>
  <si>
    <t>Additional Staff:</t>
  </si>
  <si>
    <t>Attire:</t>
  </si>
  <si>
    <t>All black - Jowdy Branding</t>
  </si>
  <si>
    <t>Special Instructions:</t>
  </si>
  <si>
    <r>
      <t xml:space="preserve">Onsite printing </t>
    </r>
    <r>
      <rPr>
        <b/>
        <sz val="11"/>
        <color rgb="FFC00000"/>
        <rFont val="Calibri"/>
        <family val="2"/>
        <scheme val="minor"/>
      </rPr>
      <t xml:space="preserve">4-5x7 printers. Setup software to print Jowdy.com/TXU bottom left and the image number bottom right. </t>
    </r>
    <r>
      <rPr>
        <u/>
        <sz val="11"/>
        <color rgb="FFC00000"/>
        <rFont val="Calibri"/>
        <family val="2"/>
        <scheme val="minor"/>
      </rPr>
      <t>Setup equipment at TXU 2/28 after 5pm. Cover when finished.</t>
    </r>
    <r>
      <rPr>
        <sz val="11"/>
        <color rgb="FFC00000"/>
        <rFont val="Calibri"/>
        <family val="2"/>
        <scheme val="minor"/>
      </rPr>
      <t xml:space="preserve"> Logistics in file.</t>
    </r>
  </si>
  <si>
    <t>Photographer(s):</t>
  </si>
  <si>
    <t>Photog: Jeff
Tech: Blair
Tech Assit: Jasper</t>
  </si>
  <si>
    <t>Photographer Notes:</t>
  </si>
  <si>
    <t>Take a few great shots of the trophy and stand without people</t>
  </si>
  <si>
    <t>Studio Lighting/Backdrop:</t>
  </si>
  <si>
    <t>Yes, lights and backdrop stand (one additional cross bar &amp;  clips). 
Ed will provide printed backdrop</t>
  </si>
  <si>
    <t>Graphics:</t>
  </si>
  <si>
    <t>Graphic in file. Setup software to print Jowdy.com/TXU bottom left and the image number bottom right.</t>
  </si>
  <si>
    <t>Invoice Notes:</t>
  </si>
  <si>
    <t>Job Number:</t>
  </si>
  <si>
    <t>Deliver to Client:</t>
  </si>
  <si>
    <t>Onsite prints and upload images to Photocart (Jowdy.com/TXU)</t>
  </si>
  <si>
    <t>Ship to:</t>
  </si>
  <si>
    <t>Web Password:</t>
  </si>
  <si>
    <t>Internal Communication:</t>
  </si>
  <si>
    <r>
      <t xml:space="preserve">Jasper, I need you to deliver/setup photo op at TXU office on 2/28. We will coordinate with Ed. We will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need to bring tables, skirts, backdrop.</t>
    </r>
  </si>
  <si>
    <t xml:space="preserve">Event #: </t>
  </si>
  <si>
    <t xml:space="preserve">Event: </t>
  </si>
  <si>
    <t>Gross:</t>
  </si>
  <si>
    <t>Total Sales</t>
  </si>
  <si>
    <t>Assn</t>
  </si>
  <si>
    <t>Web Sales</t>
  </si>
  <si>
    <t>Expenses:</t>
  </si>
  <si>
    <t>Sales Tax</t>
  </si>
  <si>
    <t>$</t>
    <phoneticPr fontId="0" type="noConversion"/>
  </si>
  <si>
    <t>Commission</t>
  </si>
  <si>
    <t xml:space="preserve">Hourly </t>
  </si>
  <si>
    <t>per hour</t>
  </si>
  <si>
    <t>Per Diem</t>
  </si>
  <si>
    <t>travel only days</t>
  </si>
  <si>
    <t>4x6 Prints</t>
  </si>
  <si>
    <t>DNP</t>
  </si>
  <si>
    <t>5x7 Prints</t>
  </si>
  <si>
    <t>8x10 Prints</t>
  </si>
  <si>
    <t>11x14 Prints</t>
  </si>
  <si>
    <t>Costco</t>
  </si>
  <si>
    <t>16x20 Prints</t>
  </si>
  <si>
    <t>20x30 Prints</t>
  </si>
  <si>
    <t>Thumb drive</t>
  </si>
  <si>
    <t>Folders  (4x6/5x7)</t>
  </si>
  <si>
    <t>INVOICE ED FOR FOLDERS</t>
  </si>
  <si>
    <t>Folders  (8x10)</t>
  </si>
  <si>
    <t>Travel</t>
  </si>
  <si>
    <t>airfare</t>
  </si>
  <si>
    <t>baggage fees</t>
  </si>
  <si>
    <t>cabfare</t>
  </si>
  <si>
    <t>parking</t>
  </si>
  <si>
    <t>hotel</t>
  </si>
  <si>
    <t>mileage</t>
  </si>
  <si>
    <t>photoshop</t>
  </si>
  <si>
    <t>administrative</t>
  </si>
  <si>
    <t>credit card fees</t>
  </si>
  <si>
    <t>Misc.</t>
  </si>
  <si>
    <t>Shipping</t>
  </si>
  <si>
    <t>Total Expenses:</t>
  </si>
  <si>
    <t>Total Net:</t>
  </si>
  <si>
    <t>=Quote!B11</t>
  </si>
  <si>
    <t>Jasper Buitenhuis</t>
  </si>
  <si>
    <t>Blair Berger</t>
  </si>
  <si>
    <t>Raster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</si>
</sst>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 d\,\ yyyy;@"/>
    <numFmt numFmtId="166" formatCode="[$$-409]#,##0.00_);\([$$-409]#,##0.00\)"/>
    <numFmt numFmtId="167" formatCode="[$-F800]dddd\,\ mmmm\ dd\,\ yyyy"/>
    <numFmt numFmtId="168" formatCode="m/d;@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0"/>
      <color theme="1"/>
      <name val="Wingdings"/>
      <charset val="2"/>
    </font>
    <font>
      <i/>
      <sz val="10"/>
      <color theme="1"/>
      <name val="Calibri"/>
      <family val="2"/>
    </font>
    <font>
      <sz val="7"/>
      <color theme="1"/>
      <name val="Times New Roman"/>
      <family val="1"/>
    </font>
    <font>
      <i/>
      <sz val="12"/>
      <color theme="1"/>
      <name val="Calibri"/>
      <family val="2"/>
    </font>
    <font>
      <sz val="10"/>
      <name val="Calibri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8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1" fontId="2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4" fontId="2" fillId="0" borderId="0" xfId="4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3" fontId="7" fillId="0" borderId="0" xfId="3" applyFont="1" applyAlignment="1">
      <alignment vertical="center"/>
    </xf>
    <xf numFmtId="43" fontId="2" fillId="0" borderId="0" xfId="3" applyFont="1" applyAlignment="1">
      <alignment horizontal="left" vertical="center"/>
    </xf>
    <xf numFmtId="9" fontId="2" fillId="0" borderId="0" xfId="6" applyFont="1" applyAlignment="1">
      <alignment vertical="center"/>
    </xf>
    <xf numFmtId="0" fontId="2" fillId="0" borderId="1" xfId="1" applyFont="1" applyBorder="1" applyAlignment="1">
      <alignment vertical="center"/>
    </xf>
    <xf numFmtId="44" fontId="2" fillId="0" borderId="0" xfId="5" applyFont="1" applyAlignment="1">
      <alignment vertical="center"/>
    </xf>
    <xf numFmtId="43" fontId="3" fillId="0" borderId="0" xfId="3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43" fontId="3" fillId="0" borderId="1" xfId="3" applyFont="1" applyBorder="1" applyAlignment="1">
      <alignment horizontal="center" vertical="center"/>
    </xf>
    <xf numFmtId="44" fontId="2" fillId="0" borderId="1" xfId="1" applyNumberFormat="1" applyFont="1" applyBorder="1" applyAlignment="1">
      <alignment vertical="center"/>
    </xf>
    <xf numFmtId="10" fontId="2" fillId="0" borderId="0" xfId="2" applyNumberFormat="1" applyFont="1" applyAlignment="1">
      <alignment vertical="center"/>
    </xf>
    <xf numFmtId="44" fontId="2" fillId="0" borderId="0" xfId="4" applyFont="1" applyAlignment="1">
      <alignment horizontal="center" vertical="center"/>
    </xf>
    <xf numFmtId="9" fontId="2" fillId="0" borderId="0" xfId="2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0" fillId="2" borderId="2" xfId="0" applyFill="1" applyBorder="1" applyAlignment="1">
      <alignment horizontal="right" vertical="center" wrapText="1"/>
    </xf>
    <xf numFmtId="9" fontId="3" fillId="0" borderId="0" xfId="10" applyFont="1"/>
    <xf numFmtId="165" fontId="12" fillId="0" borderId="0" xfId="0" applyNumberFormat="1" applyFont="1" applyAlignment="1">
      <alignment vertical="center"/>
    </xf>
    <xf numFmtId="44" fontId="0" fillId="0" borderId="0" xfId="9" applyFont="1"/>
    <xf numFmtId="44" fontId="3" fillId="0" borderId="0" xfId="9" applyFont="1"/>
    <xf numFmtId="0" fontId="3" fillId="0" borderId="0" xfId="0" applyFont="1"/>
    <xf numFmtId="44" fontId="3" fillId="0" borderId="0" xfId="9" applyFont="1" applyAlignment="1">
      <alignment horizontal="left"/>
    </xf>
    <xf numFmtId="165" fontId="12" fillId="0" borderId="0" xfId="0" applyNumberFormat="1" applyFont="1" applyAlignment="1">
      <alignment horizontal="left"/>
    </xf>
    <xf numFmtId="165" fontId="14" fillId="0" borderId="0" xfId="0" applyNumberFormat="1" applyFont="1" applyAlignment="1">
      <alignment vertical="center"/>
    </xf>
    <xf numFmtId="165" fontId="0" fillId="0" borderId="0" xfId="0" applyNumberFormat="1"/>
    <xf numFmtId="165" fontId="14" fillId="0" borderId="1" xfId="0" applyNumberFormat="1" applyFont="1" applyBorder="1" applyAlignment="1">
      <alignment horizontal="justify" vertical="center"/>
    </xf>
    <xf numFmtId="165" fontId="14" fillId="0" borderId="0" xfId="0" applyNumberFormat="1" applyFont="1" applyAlignment="1">
      <alignment horizontal="justify" vertical="center"/>
    </xf>
    <xf numFmtId="0" fontId="0" fillId="0" borderId="0" xfId="0" applyAlignment="1">
      <alignment wrapText="1"/>
    </xf>
    <xf numFmtId="165" fontId="16" fillId="0" borderId="0" xfId="0" applyNumberFormat="1" applyFont="1" applyAlignment="1">
      <alignment horizontal="left" vertical="center" indent="5"/>
    </xf>
    <xf numFmtId="0" fontId="0" fillId="0" borderId="0" xfId="0" applyAlignment="1">
      <alignment horizontal="right"/>
    </xf>
    <xf numFmtId="44" fontId="21" fillId="0" borderId="0" xfId="9" applyFont="1" applyAlignment="1">
      <alignment vertical="center"/>
    </xf>
    <xf numFmtId="0" fontId="3" fillId="0" borderId="0" xfId="0" applyFont="1" applyAlignment="1">
      <alignment horizontal="center"/>
    </xf>
    <xf numFmtId="44" fontId="12" fillId="0" borderId="4" xfId="9" applyFont="1" applyBorder="1" applyAlignment="1">
      <alignment vertical="center"/>
    </xf>
    <xf numFmtId="43" fontId="12" fillId="0" borderId="4" xfId="8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165" fontId="0" fillId="0" borderId="4" xfId="0" applyNumberFormat="1" applyBorder="1"/>
    <xf numFmtId="44" fontId="12" fillId="0" borderId="0" xfId="9" applyFont="1" applyAlignment="1">
      <alignment vertical="center"/>
    </xf>
    <xf numFmtId="165" fontId="12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165" fontId="12" fillId="0" borderId="1" xfId="0" applyNumberFormat="1" applyFont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2" xfId="0" applyNumberFormat="1" applyBorder="1" applyAlignment="1">
      <alignment horizontal="left" vertical="center" wrapText="1"/>
    </xf>
    <xf numFmtId="0" fontId="9" fillId="0" borderId="2" xfId="7" applyNumberFormat="1" applyBorder="1" applyAlignment="1">
      <alignment horizontal="left" vertical="center" wrapText="1"/>
    </xf>
    <xf numFmtId="49" fontId="22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165" fontId="24" fillId="0" borderId="0" xfId="0" applyNumberFormat="1" applyFont="1" applyAlignment="1">
      <alignment horizontal="left" vertical="center"/>
    </xf>
    <xf numFmtId="166" fontId="23" fillId="0" borderId="0" xfId="9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67" fontId="0" fillId="0" borderId="2" xfId="0" applyNumberFormat="1" applyBorder="1" applyAlignment="1">
      <alignment horizontal="left" vertical="center" wrapText="1"/>
    </xf>
    <xf numFmtId="168" fontId="0" fillId="0" borderId="0" xfId="0" applyNumberFormat="1"/>
    <xf numFmtId="168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/>
    </xf>
    <xf numFmtId="0" fontId="26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2" fillId="6" borderId="1" xfId="1" applyFont="1" applyFill="1" applyBorder="1" applyAlignment="1">
      <alignment vertical="center"/>
    </xf>
    <xf numFmtId="0" fontId="2" fillId="6" borderId="0" xfId="1" applyFont="1" applyFill="1" applyAlignment="1">
      <alignment vertical="center"/>
    </xf>
    <xf numFmtId="44" fontId="2" fillId="6" borderId="0" xfId="4" applyFont="1" applyFill="1" applyAlignment="1">
      <alignment vertical="center"/>
    </xf>
    <xf numFmtId="0" fontId="2" fillId="6" borderId="0" xfId="1" applyFont="1" applyFill="1" applyAlignment="1">
      <alignment horizontal="center" vertical="center"/>
    </xf>
    <xf numFmtId="43" fontId="2" fillId="6" borderId="0" xfId="3" applyFont="1" applyFill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/>
    </xf>
    <xf numFmtId="165" fontId="14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 vertical="center"/>
    </xf>
    <xf numFmtId="165" fontId="17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left" vertical="top" wrapText="1"/>
    </xf>
    <xf numFmtId="16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65" fontId="14" fillId="0" borderId="0" xfId="0" applyNumberFormat="1" applyFont="1" applyAlignment="1">
      <alignment horizontal="left" vertical="center"/>
    </xf>
    <xf numFmtId="49" fontId="9" fillId="0" borderId="0" xfId="7" applyNumberFormat="1" applyFill="1" applyAlignment="1">
      <alignment horizontal="left" vertical="center"/>
    </xf>
    <xf numFmtId="43" fontId="3" fillId="0" borderId="1" xfId="3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44" fontId="2" fillId="0" borderId="1" xfId="4" applyFont="1" applyBorder="1" applyAlignment="1">
      <alignment horizontal="center" vertical="center"/>
    </xf>
    <xf numFmtId="43" fontId="2" fillId="0" borderId="1" xfId="3" applyFont="1" applyBorder="1" applyAlignment="1">
      <alignment horizontal="center" vertical="center"/>
    </xf>
    <xf numFmtId="43" fontId="3" fillId="0" borderId="1" xfId="3" applyFont="1" applyFill="1" applyBorder="1" applyAlignment="1">
      <alignment horizontal="center" vertical="center"/>
    </xf>
    <xf numFmtId="43" fontId="3" fillId="6" borderId="1" xfId="3" applyFont="1" applyFill="1" applyBorder="1" applyAlignment="1">
      <alignment horizontal="center" vertical="center"/>
    </xf>
    <xf numFmtId="44" fontId="3" fillId="0" borderId="0" xfId="9" applyNumberFormat="1" applyFont="1" applyAlignment="1">
      <alignment horizontal="left"/>
    </xf>
    <xf numFmtId="16" fontId="2" fillId="0" borderId="0" xfId="1" applyNumberFormat="1" applyFont="1" applyAlignment="1">
      <alignment vertical="center"/>
    </xf>
  </cellXfs>
  <cellStyles count="11">
    <cellStyle name="Comma" xfId="8" builtinId="3"/>
    <cellStyle name="Comma 2" xfId="3" xr:uid="{DA1D8ED7-8A98-48BD-ADB2-28B023C2A03B}"/>
    <cellStyle name="Currency" xfId="9" builtinId="4"/>
    <cellStyle name="Currency 2" xfId="4" xr:uid="{EADF562F-99CD-4A31-BECB-B56FA3E632C8}"/>
    <cellStyle name="Currency 3" xfId="5" xr:uid="{632D5B8C-DCA0-4696-B16F-30BD7546F13C}"/>
    <cellStyle name="Hyperlink" xfId="7" builtinId="8"/>
    <cellStyle name="Normal" xfId="0" builtinId="0"/>
    <cellStyle name="Normal 2" xfId="1" xr:uid="{F829C06D-068D-4F71-9697-7E8E5347E221}"/>
    <cellStyle name="Percent" xfId="10" builtinId="5"/>
    <cellStyle name="Percent 2" xfId="2" xr:uid="{C5F64491-05A9-4571-A926-DD0818A10E96}"/>
    <cellStyle name="Percent 3" xfId="6" xr:uid="{2C77F280-38E5-4346-B9AB-01B5941F8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34</xdr:row>
      <xdr:rowOff>723900</xdr:rowOff>
    </xdr:from>
    <xdr:ext cx="1924050" cy="1086417"/>
    <xdr:pic>
      <xdr:nvPicPr>
        <xdr:cNvPr id="2" name="Picture 1">
          <a:extLst>
            <a:ext uri="{FF2B5EF4-FFF2-40B4-BE49-F238E27FC236}">
              <a16:creationId xmlns:a16="http://schemas.microsoft.com/office/drawing/2014/main" id="{BF800AFE-C53F-4D2F-A332-992393D81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6667500"/>
          <a:ext cx="1924050" cy="10864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zambie@thepromotionhouse.com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90F6-B66C-46C8-A8E5-C6CDF5A3E953}">
  <dimension ref="A1:I94"/>
  <sheetViews>
    <sheetView view="pageLayout" zoomScaleNormal="100" workbookViewId="0">
      <selection activeCell="B11" sqref="B11:G11"/>
    </sheetView>
  </sheetViews>
  <sheetFormatPr defaultColWidth="9.140625" defaultRowHeight="15" x14ac:dyDescent="0.25"/>
  <cols>
    <col min="1" max="1" width="14.140625" bestFit="1" customWidth="1"/>
    <col min="2" max="2" width="12.85546875" customWidth="1"/>
    <col min="3" max="3" width="24.7109375" customWidth="1"/>
    <col min="4" max="4" width="3.7109375" hidden="1" customWidth="1"/>
    <col min="5" max="5" width="8.85546875" hidden="1" customWidth="1"/>
    <col min="6" max="6" width="8.85546875" customWidth="1"/>
    <col min="7" max="7" width="10.140625" customWidth="1"/>
    <col min="8" max="8" width="11.42578125" customWidth="1"/>
  </cols>
  <sheetData>
    <row r="1" spans="1:7" x14ac:dyDescent="0.25">
      <c r="A1" s="45" t="s">
        <v>0</v>
      </c>
      <c r="B1" s="100">
        <v>45341</v>
      </c>
      <c r="C1" s="100"/>
      <c r="D1" s="62"/>
      <c r="E1" s="62"/>
      <c r="F1" s="40"/>
    </row>
    <row r="2" spans="1:7" ht="7.35" customHeight="1" x14ac:dyDescent="0.25">
      <c r="B2" s="100"/>
      <c r="C2" s="100"/>
      <c r="D2" s="100"/>
      <c r="E2" s="100"/>
      <c r="F2" s="40"/>
    </row>
    <row r="3" spans="1:7" x14ac:dyDescent="0.25">
      <c r="A3" s="45" t="s">
        <v>1</v>
      </c>
      <c r="B3" s="82" t="s">
        <v>2</v>
      </c>
      <c r="C3" s="82"/>
      <c r="D3" s="63"/>
      <c r="E3" s="63"/>
      <c r="F3" s="40"/>
    </row>
    <row r="4" spans="1:7" x14ac:dyDescent="0.25">
      <c r="A4" s="45" t="s">
        <v>3</v>
      </c>
      <c r="B4" s="82" t="s">
        <v>4</v>
      </c>
      <c r="C4" s="82"/>
      <c r="D4" s="63"/>
      <c r="E4" s="63"/>
      <c r="F4" s="40"/>
    </row>
    <row r="5" spans="1:7" x14ac:dyDescent="0.25">
      <c r="A5" s="45" t="s">
        <v>5</v>
      </c>
      <c r="B5" s="82" t="s">
        <v>6</v>
      </c>
      <c r="C5" s="82"/>
      <c r="D5" s="63"/>
      <c r="E5" s="63"/>
      <c r="F5" s="40"/>
    </row>
    <row r="6" spans="1:7" x14ac:dyDescent="0.25">
      <c r="A6" s="45" t="s">
        <v>7</v>
      </c>
      <c r="B6" s="82" t="s">
        <v>8</v>
      </c>
      <c r="C6" s="82"/>
      <c r="D6" s="63"/>
      <c r="E6" s="63"/>
      <c r="F6" s="40"/>
    </row>
    <row r="7" spans="1:7" x14ac:dyDescent="0.25">
      <c r="A7" s="45" t="s">
        <v>9</v>
      </c>
      <c r="B7" s="82" t="s">
        <v>10</v>
      </c>
      <c r="C7" s="82"/>
      <c r="D7" s="63"/>
      <c r="E7" s="63"/>
      <c r="F7" s="40"/>
    </row>
    <row r="8" spans="1:7" x14ac:dyDescent="0.25">
      <c r="A8" s="45" t="s">
        <v>11</v>
      </c>
      <c r="B8" s="82" t="s">
        <v>12</v>
      </c>
      <c r="C8" s="82"/>
      <c r="D8" s="63"/>
      <c r="E8" s="63"/>
      <c r="F8" s="40"/>
    </row>
    <row r="9" spans="1:7" x14ac:dyDescent="0.25">
      <c r="A9" s="45" t="s">
        <v>13</v>
      </c>
      <c r="B9" s="101" t="s">
        <v>14</v>
      </c>
      <c r="C9" s="101"/>
      <c r="D9" s="63"/>
      <c r="E9" s="63"/>
      <c r="F9" s="40"/>
    </row>
    <row r="10" spans="1:7" ht="7.35" customHeight="1" x14ac:dyDescent="0.25">
      <c r="B10" s="64"/>
      <c r="C10" s="64"/>
      <c r="D10" s="64"/>
      <c r="E10" s="64"/>
      <c r="F10" s="40"/>
    </row>
    <row r="11" spans="1:7" x14ac:dyDescent="0.25">
      <c r="A11" s="57" t="s">
        <v>15</v>
      </c>
      <c r="B11" s="82" t="s">
        <v>16</v>
      </c>
      <c r="C11" s="82"/>
      <c r="D11" s="82"/>
      <c r="E11" s="82"/>
      <c r="F11" s="82"/>
      <c r="G11" s="82"/>
    </row>
    <row r="12" spans="1:7" ht="7.35" customHeight="1" x14ac:dyDescent="0.25">
      <c r="B12" s="65"/>
      <c r="C12" s="65"/>
      <c r="D12" s="65"/>
      <c r="E12" s="65"/>
      <c r="F12" s="40"/>
    </row>
    <row r="13" spans="1:7" x14ac:dyDescent="0.25">
      <c r="A13" s="57" t="s">
        <v>17</v>
      </c>
      <c r="B13" s="98">
        <v>45351</v>
      </c>
      <c r="C13" s="98"/>
      <c r="D13" s="98"/>
      <c r="E13" s="98"/>
      <c r="F13" s="98"/>
    </row>
    <row r="14" spans="1:7" x14ac:dyDescent="0.25">
      <c r="A14" s="57" t="s">
        <v>18</v>
      </c>
      <c r="B14" s="99" t="s">
        <v>19</v>
      </c>
      <c r="C14" s="99"/>
      <c r="D14" s="99"/>
      <c r="E14" s="99"/>
      <c r="F14" s="99"/>
    </row>
    <row r="15" spans="1:7" ht="7.35" customHeight="1" x14ac:dyDescent="0.25">
      <c r="B15" s="64"/>
      <c r="C15" s="64"/>
      <c r="D15" s="64"/>
      <c r="E15" s="64"/>
      <c r="F15" s="40"/>
    </row>
    <row r="16" spans="1:7" ht="41.25" customHeight="1" x14ac:dyDescent="0.25">
      <c r="A16" s="57" t="s">
        <v>20</v>
      </c>
      <c r="B16" s="81" t="s">
        <v>21</v>
      </c>
      <c r="C16" s="82"/>
      <c r="D16" s="82"/>
      <c r="E16" s="82"/>
      <c r="F16" s="82"/>
    </row>
    <row r="17" spans="1:8" ht="7.35" customHeight="1" x14ac:dyDescent="0.25">
      <c r="B17" s="83"/>
      <c r="C17" s="83"/>
      <c r="D17" s="83"/>
      <c r="E17" s="83"/>
    </row>
    <row r="18" spans="1:8" ht="15.75" x14ac:dyDescent="0.25">
      <c r="A18" s="57" t="s">
        <v>22</v>
      </c>
      <c r="B18" s="66">
        <f>H29</f>
        <v>2875</v>
      </c>
      <c r="C18" s="61" t="s">
        <v>23</v>
      </c>
      <c r="D18" s="58"/>
      <c r="E18" s="62"/>
      <c r="F18" s="40"/>
    </row>
    <row r="19" spans="1:8" ht="18" customHeight="1" x14ac:dyDescent="0.25">
      <c r="B19" s="56" t="s">
        <v>24</v>
      </c>
      <c r="C19" s="56"/>
      <c r="D19" s="55"/>
      <c r="E19" s="55"/>
      <c r="F19" s="54" t="s">
        <v>25</v>
      </c>
      <c r="G19" s="53" t="s">
        <v>26</v>
      </c>
      <c r="H19" s="53" t="s">
        <v>27</v>
      </c>
    </row>
    <row r="20" spans="1:8" x14ac:dyDescent="0.25">
      <c r="A20" s="71">
        <v>45350</v>
      </c>
      <c r="B20" s="85" t="s">
        <v>28</v>
      </c>
      <c r="C20" s="85"/>
      <c r="D20" s="85"/>
      <c r="E20" s="85"/>
      <c r="F20" s="47">
        <v>3</v>
      </c>
      <c r="G20" s="108">
        <v>150</v>
      </c>
      <c r="H20" s="52">
        <f t="shared" ref="H20:H26" si="0">F20*G20</f>
        <v>450</v>
      </c>
    </row>
    <row r="21" spans="1:8" x14ac:dyDescent="0.25">
      <c r="A21" s="70">
        <v>45351</v>
      </c>
      <c r="B21" s="84" t="s">
        <v>29</v>
      </c>
      <c r="C21" s="84"/>
      <c r="D21" s="84"/>
      <c r="E21" s="84"/>
      <c r="F21" s="47">
        <v>1</v>
      </c>
      <c r="G21" s="52">
        <v>2000</v>
      </c>
      <c r="H21" s="52">
        <f t="shared" si="0"/>
        <v>2000</v>
      </c>
    </row>
    <row r="22" spans="1:8" x14ac:dyDescent="0.25">
      <c r="A22" s="70"/>
      <c r="B22" s="84" t="s">
        <v>30</v>
      </c>
      <c r="C22" s="84"/>
      <c r="D22" s="84"/>
      <c r="E22" s="84"/>
      <c r="F22" s="47">
        <v>1</v>
      </c>
      <c r="G22" s="52">
        <f>IF(F22=0,0,(INDEX($G$55:$G$93,MATCH(B22,$B$55:$B$93,0))))</f>
        <v>150</v>
      </c>
      <c r="H22" s="52">
        <f>F22*G22</f>
        <v>150</v>
      </c>
    </row>
    <row r="23" spans="1:8" x14ac:dyDescent="0.25">
      <c r="A23" s="70"/>
      <c r="B23" s="84" t="s">
        <v>31</v>
      </c>
      <c r="C23" s="84"/>
      <c r="D23" s="84"/>
      <c r="E23" s="84"/>
      <c r="F23" s="47">
        <v>1</v>
      </c>
      <c r="G23" s="52">
        <f>IF(F23=0,0,(INDEX($G$55:$G$93,MATCH(B23,$B$55:$B$93,0))))</f>
        <v>200</v>
      </c>
      <c r="H23" s="52">
        <f t="shared" si="0"/>
        <v>200</v>
      </c>
    </row>
    <row r="24" spans="1:8" x14ac:dyDescent="0.25">
      <c r="A24" s="70"/>
      <c r="B24" s="84" t="s">
        <v>32</v>
      </c>
      <c r="C24" s="84"/>
      <c r="D24" s="84"/>
      <c r="E24" s="84"/>
      <c r="F24" s="47">
        <v>1</v>
      </c>
      <c r="G24" s="52">
        <f>IF(F24=0,0,(INDEX($G$55:$G$93,MATCH(B24,$B$55:$B$93,0))))</f>
        <v>75</v>
      </c>
      <c r="H24" s="52">
        <f t="shared" si="0"/>
        <v>75</v>
      </c>
    </row>
    <row r="25" spans="1:8" x14ac:dyDescent="0.25">
      <c r="A25" s="70"/>
      <c r="B25" s="84"/>
      <c r="C25" s="84"/>
      <c r="D25" s="84"/>
      <c r="E25" s="84"/>
      <c r="F25" s="47"/>
      <c r="G25" s="52">
        <f>IF(F25=0,0,(INDEX($G$55:$G$93,MATCH(B25,$B$55:$B$93,0))))</f>
        <v>0</v>
      </c>
      <c r="H25" s="52">
        <f t="shared" si="0"/>
        <v>0</v>
      </c>
    </row>
    <row r="26" spans="1:8" x14ac:dyDescent="0.25">
      <c r="A26" s="70"/>
      <c r="B26" s="84"/>
      <c r="C26" s="84"/>
      <c r="D26" s="84"/>
      <c r="E26" s="84"/>
      <c r="F26" s="47"/>
      <c r="G26" s="52">
        <f>IF(F26=0,0,(INDEX($G$55:$G$93,MATCH(B26,$B$55:$B$93,0))))</f>
        <v>0</v>
      </c>
      <c r="H26" s="52">
        <f t="shared" si="0"/>
        <v>0</v>
      </c>
    </row>
    <row r="27" spans="1:8" x14ac:dyDescent="0.25">
      <c r="A27" s="69"/>
      <c r="B27" s="86"/>
      <c r="C27" s="86"/>
      <c r="D27" s="86"/>
      <c r="E27" s="86"/>
    </row>
    <row r="28" spans="1:8" x14ac:dyDescent="0.25">
      <c r="A28" s="69"/>
      <c r="B28" s="87"/>
      <c r="C28" s="87"/>
      <c r="D28" s="87"/>
      <c r="E28" s="87"/>
    </row>
    <row r="29" spans="1:8" ht="15.75" customHeight="1" thickBot="1" x14ac:dyDescent="0.3">
      <c r="B29" s="88" t="s">
        <v>33</v>
      </c>
      <c r="C29" s="88"/>
      <c r="D29" s="88"/>
      <c r="E29" s="51"/>
      <c r="F29" s="50"/>
      <c r="G29" s="49">
        <f>IF(F29=0,0,(INDEX(#REF!,MATCH(B29,#REF!,0))))</f>
        <v>0</v>
      </c>
      <c r="H29" s="48">
        <f>SUM(H20:H28)</f>
        <v>2875</v>
      </c>
    </row>
    <row r="30" spans="1:8" ht="15.75" thickTop="1" x14ac:dyDescent="0.25">
      <c r="B30" s="36"/>
      <c r="C30" s="36"/>
      <c r="D30" s="40"/>
      <c r="E30" s="40"/>
      <c r="F30" s="47"/>
      <c r="G30" s="46"/>
    </row>
    <row r="31" spans="1:8" x14ac:dyDescent="0.25">
      <c r="B31" s="95" t="s">
        <v>34</v>
      </c>
      <c r="C31" s="95"/>
      <c r="D31" s="95"/>
      <c r="E31" s="95"/>
      <c r="F31" s="95"/>
      <c r="G31" s="95"/>
    </row>
    <row r="32" spans="1:8" x14ac:dyDescent="0.25">
      <c r="B32" s="95" t="s">
        <v>35</v>
      </c>
      <c r="C32" s="95"/>
      <c r="D32" s="95"/>
      <c r="E32" s="95"/>
      <c r="F32" s="95"/>
      <c r="G32" s="95"/>
    </row>
    <row r="33" spans="1:9" ht="15.75" x14ac:dyDescent="0.25">
      <c r="B33" s="95" t="s">
        <v>36</v>
      </c>
      <c r="C33" s="95"/>
      <c r="D33" s="95"/>
      <c r="E33" s="95"/>
      <c r="F33" s="95"/>
      <c r="G33" s="95"/>
    </row>
    <row r="34" spans="1:9" ht="15.75" x14ac:dyDescent="0.25">
      <c r="A34" s="45" t="s">
        <v>37</v>
      </c>
      <c r="B34" s="44"/>
      <c r="C34" s="44"/>
      <c r="D34" s="40"/>
      <c r="E34" s="40"/>
      <c r="F34" s="40"/>
    </row>
    <row r="35" spans="1:9" ht="63.75" customHeight="1" x14ac:dyDescent="0.25">
      <c r="B35" s="97" t="s">
        <v>38</v>
      </c>
      <c r="C35" s="97"/>
      <c r="D35" s="97"/>
      <c r="E35" s="97"/>
      <c r="F35" s="97"/>
      <c r="G35" s="97"/>
      <c r="H35" s="97"/>
      <c r="I35" s="43"/>
    </row>
    <row r="36" spans="1:9" ht="10.7" customHeight="1" x14ac:dyDescent="0.25">
      <c r="B36" s="91"/>
      <c r="C36" s="91"/>
      <c r="D36" s="91"/>
      <c r="E36" s="91"/>
      <c r="F36" s="91"/>
      <c r="G36" s="91"/>
      <c r="H36" s="91"/>
    </row>
    <row r="37" spans="1:9" ht="15.75" x14ac:dyDescent="0.25">
      <c r="B37" s="96" t="s">
        <v>39</v>
      </c>
      <c r="C37" s="96"/>
      <c r="D37" s="96"/>
      <c r="E37" s="96"/>
      <c r="F37" s="96"/>
      <c r="G37" s="96"/>
      <c r="H37" s="96"/>
    </row>
    <row r="38" spans="1:9" x14ac:dyDescent="0.25">
      <c r="B38" s="40"/>
      <c r="C38" s="40"/>
      <c r="D38" s="40"/>
      <c r="E38" s="40"/>
      <c r="F38" s="40"/>
    </row>
    <row r="39" spans="1:9" x14ac:dyDescent="0.25">
      <c r="B39" s="42"/>
      <c r="C39" s="41"/>
      <c r="D39" s="40"/>
      <c r="E39" s="93"/>
      <c r="F39" s="93"/>
      <c r="G39" s="93"/>
      <c r="H39" s="93"/>
    </row>
    <row r="40" spans="1:9" x14ac:dyDescent="0.25">
      <c r="A40" s="39"/>
      <c r="B40" s="92" t="s">
        <v>40</v>
      </c>
      <c r="C40" s="92"/>
      <c r="D40" s="39"/>
      <c r="E40" s="94" t="str">
        <f>IF(ISBLANK(B3),"",B3)</f>
        <v>Ed Zambie</v>
      </c>
      <c r="F40" s="94"/>
      <c r="G40" s="94"/>
      <c r="H40" s="94"/>
    </row>
    <row r="41" spans="1:9" x14ac:dyDescent="0.25">
      <c r="B41" s="89" t="s">
        <v>41</v>
      </c>
      <c r="C41" s="89"/>
      <c r="E41" s="90" t="str">
        <f>IF(ISBLANK(B4),"",B4)</f>
        <v>The Promotion House</v>
      </c>
      <c r="F41" s="90"/>
      <c r="G41" s="90"/>
      <c r="H41" s="90"/>
    </row>
    <row r="53" spans="2:7" hidden="1" x14ac:dyDescent="0.25"/>
    <row r="54" spans="2:7" hidden="1" x14ac:dyDescent="0.25">
      <c r="B54" s="38" t="s">
        <v>42</v>
      </c>
      <c r="G54" s="37" t="s">
        <v>26</v>
      </c>
    </row>
    <row r="55" spans="2:7" hidden="1" x14ac:dyDescent="0.25">
      <c r="B55" s="36" t="s">
        <v>43</v>
      </c>
      <c r="G55" s="35">
        <v>150</v>
      </c>
    </row>
    <row r="56" spans="2:7" hidden="1" x14ac:dyDescent="0.25">
      <c r="B56" s="36" t="s">
        <v>44</v>
      </c>
      <c r="G56" s="35">
        <v>150</v>
      </c>
    </row>
    <row r="57" spans="2:7" hidden="1" x14ac:dyDescent="0.25">
      <c r="B57" s="36" t="s">
        <v>45</v>
      </c>
      <c r="G57" s="35">
        <v>100</v>
      </c>
    </row>
    <row r="58" spans="2:7" hidden="1" x14ac:dyDescent="0.25">
      <c r="B58" s="36" t="s">
        <v>46</v>
      </c>
      <c r="G58" s="35">
        <v>700</v>
      </c>
    </row>
    <row r="59" spans="2:7" hidden="1" x14ac:dyDescent="0.25">
      <c r="B59" s="36" t="s">
        <v>47</v>
      </c>
      <c r="G59" s="35">
        <v>1350</v>
      </c>
    </row>
    <row r="60" spans="2:7" hidden="1" x14ac:dyDescent="0.25">
      <c r="B60" s="36" t="s">
        <v>48</v>
      </c>
      <c r="G60" s="35">
        <v>150</v>
      </c>
    </row>
    <row r="61" spans="2:7" hidden="1" x14ac:dyDescent="0.25">
      <c r="B61" s="36" t="s">
        <v>49</v>
      </c>
      <c r="G61" s="35">
        <v>30</v>
      </c>
    </row>
    <row r="62" spans="2:7" hidden="1" x14ac:dyDescent="0.25">
      <c r="B62" s="36" t="s">
        <v>30</v>
      </c>
      <c r="G62" s="35">
        <v>150</v>
      </c>
    </row>
    <row r="63" spans="2:7" hidden="1" x14ac:dyDescent="0.25">
      <c r="B63" s="36" t="s">
        <v>29</v>
      </c>
      <c r="G63" s="35">
        <v>1800</v>
      </c>
    </row>
    <row r="64" spans="2:7" hidden="1" x14ac:dyDescent="0.25">
      <c r="B64" s="36" t="s">
        <v>50</v>
      </c>
      <c r="G64" s="35">
        <v>500</v>
      </c>
    </row>
    <row r="65" spans="2:7" hidden="1" x14ac:dyDescent="0.25">
      <c r="B65" s="36" t="s">
        <v>51</v>
      </c>
      <c r="G65" s="35">
        <v>2400</v>
      </c>
    </row>
    <row r="66" spans="2:7" hidden="1" x14ac:dyDescent="0.25">
      <c r="B66" s="36" t="s">
        <v>52</v>
      </c>
      <c r="G66" s="35">
        <v>650</v>
      </c>
    </row>
    <row r="67" spans="2:7" hidden="1" x14ac:dyDescent="0.25">
      <c r="B67" s="36" t="s">
        <v>53</v>
      </c>
      <c r="G67" s="35">
        <v>1800</v>
      </c>
    </row>
    <row r="68" spans="2:7" hidden="1" x14ac:dyDescent="0.25">
      <c r="B68" s="36" t="s">
        <v>54</v>
      </c>
      <c r="G68" s="35">
        <v>500</v>
      </c>
    </row>
    <row r="69" spans="2:7" hidden="1" x14ac:dyDescent="0.25">
      <c r="B69" s="36" t="s">
        <v>55</v>
      </c>
      <c r="G69" s="35">
        <v>200</v>
      </c>
    </row>
    <row r="70" spans="2:7" hidden="1" x14ac:dyDescent="0.25">
      <c r="B70" s="36" t="s">
        <v>56</v>
      </c>
      <c r="G70" s="35">
        <v>150</v>
      </c>
    </row>
    <row r="71" spans="2:7" hidden="1" x14ac:dyDescent="0.25">
      <c r="B71" s="36" t="s">
        <v>57</v>
      </c>
      <c r="G71" s="35">
        <v>1800</v>
      </c>
    </row>
    <row r="72" spans="2:7" hidden="1" x14ac:dyDescent="0.25">
      <c r="B72" s="36" t="s">
        <v>58</v>
      </c>
      <c r="G72" s="35">
        <v>300</v>
      </c>
    </row>
    <row r="73" spans="2:7" hidden="1" x14ac:dyDescent="0.25">
      <c r="B73" s="36" t="s">
        <v>31</v>
      </c>
      <c r="G73" s="35">
        <v>200</v>
      </c>
    </row>
    <row r="74" spans="2:7" hidden="1" x14ac:dyDescent="0.25">
      <c r="B74" s="36" t="s">
        <v>59</v>
      </c>
      <c r="G74" s="35">
        <v>200</v>
      </c>
    </row>
    <row r="75" spans="2:7" hidden="1" x14ac:dyDescent="0.25">
      <c r="B75" s="36" t="s">
        <v>60</v>
      </c>
      <c r="G75" s="35">
        <v>150</v>
      </c>
    </row>
    <row r="76" spans="2:7" hidden="1" x14ac:dyDescent="0.25">
      <c r="B76" s="36" t="s">
        <v>61</v>
      </c>
      <c r="G76" s="35">
        <v>400</v>
      </c>
    </row>
    <row r="77" spans="2:7" hidden="1" x14ac:dyDescent="0.25">
      <c r="B77" s="36" t="s">
        <v>62</v>
      </c>
      <c r="G77" s="35">
        <v>400</v>
      </c>
    </row>
    <row r="78" spans="2:7" hidden="1" x14ac:dyDescent="0.25">
      <c r="B78" s="36" t="s">
        <v>63</v>
      </c>
      <c r="G78" s="35">
        <v>200</v>
      </c>
    </row>
    <row r="79" spans="2:7" hidden="1" x14ac:dyDescent="0.25">
      <c r="B79" s="36" t="s">
        <v>64</v>
      </c>
      <c r="G79" s="35">
        <v>150</v>
      </c>
    </row>
    <row r="80" spans="2:7" hidden="1" x14ac:dyDescent="0.25">
      <c r="B80" s="36" t="s">
        <v>65</v>
      </c>
      <c r="G80" s="35">
        <v>160</v>
      </c>
    </row>
    <row r="81" spans="2:7" hidden="1" x14ac:dyDescent="0.25">
      <c r="B81" s="36" t="s">
        <v>66</v>
      </c>
      <c r="G81" s="35">
        <v>160</v>
      </c>
    </row>
    <row r="82" spans="2:7" hidden="1" x14ac:dyDescent="0.25">
      <c r="B82" s="33" t="s">
        <v>67</v>
      </c>
      <c r="G82" s="35">
        <v>200</v>
      </c>
    </row>
    <row r="83" spans="2:7" hidden="1" x14ac:dyDescent="0.25">
      <c r="B83" s="33" t="s">
        <v>68</v>
      </c>
      <c r="G83" s="32"/>
    </row>
    <row r="84" spans="2:7" hidden="1" x14ac:dyDescent="0.25">
      <c r="B84" s="33" t="s">
        <v>69</v>
      </c>
      <c r="G84" s="32"/>
    </row>
    <row r="85" spans="2:7" hidden="1" x14ac:dyDescent="0.25">
      <c r="B85" s="33" t="s">
        <v>70</v>
      </c>
      <c r="G85" s="35">
        <v>50</v>
      </c>
    </row>
    <row r="86" spans="2:7" hidden="1" x14ac:dyDescent="0.25">
      <c r="B86" s="33" t="s">
        <v>71</v>
      </c>
      <c r="G86" s="35">
        <v>50</v>
      </c>
    </row>
    <row r="87" spans="2:7" hidden="1" x14ac:dyDescent="0.25">
      <c r="B87" s="33" t="s">
        <v>32</v>
      </c>
      <c r="G87" s="35">
        <v>75</v>
      </c>
    </row>
    <row r="88" spans="2:7" hidden="1" x14ac:dyDescent="0.25">
      <c r="B88" s="33" t="s">
        <v>72</v>
      </c>
      <c r="G88" s="35"/>
    </row>
    <row r="89" spans="2:7" hidden="1" x14ac:dyDescent="0.25">
      <c r="B89" s="33" t="s">
        <v>73</v>
      </c>
      <c r="G89" s="35"/>
    </row>
    <row r="90" spans="2:7" hidden="1" x14ac:dyDescent="0.25">
      <c r="B90" s="33" t="s">
        <v>74</v>
      </c>
      <c r="G90" s="35"/>
    </row>
    <row r="91" spans="2:7" hidden="1" x14ac:dyDescent="0.25">
      <c r="G91" s="34"/>
    </row>
    <row r="92" spans="2:7" hidden="1" x14ac:dyDescent="0.25">
      <c r="B92" s="33"/>
      <c r="G92" s="32"/>
    </row>
    <row r="93" spans="2:7" hidden="1" x14ac:dyDescent="0.25">
      <c r="B93" s="33" t="s">
        <v>75</v>
      </c>
      <c r="G93" s="32">
        <v>0.1</v>
      </c>
    </row>
    <row r="94" spans="2:7" hidden="1" x14ac:dyDescent="0.25"/>
  </sheetData>
  <mergeCells count="35">
    <mergeCell ref="B13:F13"/>
    <mergeCell ref="B14:F14"/>
    <mergeCell ref="B11:G11"/>
    <mergeCell ref="B2:E2"/>
    <mergeCell ref="B1:C1"/>
    <mergeCell ref="B3:C3"/>
    <mergeCell ref="B4:C4"/>
    <mergeCell ref="B5:C5"/>
    <mergeCell ref="B6:C6"/>
    <mergeCell ref="B7:C7"/>
    <mergeCell ref="B8:C8"/>
    <mergeCell ref="B9:C9"/>
    <mergeCell ref="B29:D29"/>
    <mergeCell ref="B41:C41"/>
    <mergeCell ref="E41:H41"/>
    <mergeCell ref="B36:H36"/>
    <mergeCell ref="B40:C40"/>
    <mergeCell ref="E39:H39"/>
    <mergeCell ref="E40:H40"/>
    <mergeCell ref="B31:G31"/>
    <mergeCell ref="B32:G32"/>
    <mergeCell ref="B37:H37"/>
    <mergeCell ref="B35:H35"/>
    <mergeCell ref="B33:G33"/>
    <mergeCell ref="B26:E26"/>
    <mergeCell ref="B21:E21"/>
    <mergeCell ref="B23:E23"/>
    <mergeCell ref="B27:E27"/>
    <mergeCell ref="B28:E28"/>
    <mergeCell ref="B16:F16"/>
    <mergeCell ref="B17:E17"/>
    <mergeCell ref="B22:E22"/>
    <mergeCell ref="B24:E24"/>
    <mergeCell ref="B25:E25"/>
    <mergeCell ref="B20:E20"/>
  </mergeCells>
  <dataValidations count="1">
    <dataValidation type="list" allowBlank="1" showInputMessage="1" showErrorMessage="1" sqref="B21:B26" xr:uid="{876371A6-08DA-48D7-8BE5-7265241AED7D}">
      <formula1>$B$55:$B$93</formula1>
    </dataValidation>
  </dataValidations>
  <hyperlinks>
    <hyperlink ref="B9" r:id="rId1" xr:uid="{7D1D6E6F-8B2D-4E97-B7FB-C3F03BCDD019}"/>
  </hyperlinks>
  <pageMargins left="0.25" right="0.25" top="0.25" bottom="0.25" header="0.3" footer="0.3"/>
  <pageSetup orientation="portrait" horizontalDpi="1200" verticalDpi="1200" r:id="rId2"/>
  <headerFooter>
    <oddHeader>&amp;R&amp;G</oddHeader>
    <oddFooter>&amp;C&amp;10 17460 Interstate 35 N Ste 430-327 • San Antonio, TX  78154• 800-349-9002 • Fax 877-894-4213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750E-C51D-41BD-B30F-97FD230D042E}">
  <dimension ref="A1:B27"/>
  <sheetViews>
    <sheetView topLeftCell="A11" workbookViewId="0">
      <selection activeCell="B9" sqref="B9"/>
    </sheetView>
  </sheetViews>
  <sheetFormatPr defaultRowHeight="15" x14ac:dyDescent="0.25"/>
  <cols>
    <col min="1" max="1" width="24.7109375" style="1" customWidth="1"/>
    <col min="2" max="2" width="67.28515625" style="2" customWidth="1"/>
    <col min="3" max="16384" width="9.140625" style="1"/>
  </cols>
  <sheetData>
    <row r="1" spans="1:2" ht="20.100000000000001" customHeight="1" x14ac:dyDescent="0.25">
      <c r="A1" s="4" t="s">
        <v>1</v>
      </c>
      <c r="B1" s="59" t="str">
        <f>Quote!B3</f>
        <v>Ed Zambie</v>
      </c>
    </row>
    <row r="2" spans="1:2" ht="20.100000000000001" customHeight="1" x14ac:dyDescent="0.25">
      <c r="A2" s="4" t="s">
        <v>3</v>
      </c>
      <c r="B2" s="59" t="str">
        <f>Quote!B4</f>
        <v>The Promotion House</v>
      </c>
    </row>
    <row r="3" spans="1:2" ht="20.100000000000001" customHeight="1" x14ac:dyDescent="0.25">
      <c r="A3" s="4" t="s">
        <v>5</v>
      </c>
      <c r="B3" s="59" t="str">
        <f>Quote!B5</f>
        <v>6009 W. Parker Rd., #149-291</v>
      </c>
    </row>
    <row r="4" spans="1:2" ht="20.100000000000001" customHeight="1" x14ac:dyDescent="0.25">
      <c r="A4" s="4" t="s">
        <v>7</v>
      </c>
      <c r="B4" s="59" t="str">
        <f>Quote!B6</f>
        <v>Plano, Texas 75093</v>
      </c>
    </row>
    <row r="5" spans="1:2" ht="20.100000000000001" customHeight="1" x14ac:dyDescent="0.25">
      <c r="A5" s="4" t="s">
        <v>11</v>
      </c>
      <c r="B5" s="5" t="str">
        <f>Quote!B8</f>
        <v>(214) 226-8270</v>
      </c>
    </row>
    <row r="6" spans="1:2" ht="20.100000000000001" customHeight="1" x14ac:dyDescent="0.25">
      <c r="A6" s="4" t="s">
        <v>13</v>
      </c>
      <c r="B6" s="60" t="str">
        <f>Quote!B9</f>
        <v>ezambie@thepromotionhouse.com</v>
      </c>
    </row>
    <row r="7" spans="1:2" ht="6" customHeight="1" x14ac:dyDescent="0.25">
      <c r="A7" s="6"/>
      <c r="B7" s="7"/>
    </row>
    <row r="8" spans="1:2" ht="20.100000000000001" customHeight="1" x14ac:dyDescent="0.25">
      <c r="A8" s="4" t="s">
        <v>76</v>
      </c>
      <c r="B8" s="59" t="s">
        <v>146</v>
      </c>
    </row>
    <row r="9" spans="1:2" ht="20.100000000000001" customHeight="1" x14ac:dyDescent="0.25">
      <c r="A9" s="31" t="s">
        <v>77</v>
      </c>
      <c r="B9" s="68">
        <f>Quote!B13</f>
        <v>45351</v>
      </c>
    </row>
    <row r="10" spans="1:2" ht="36.75" customHeight="1" x14ac:dyDescent="0.25">
      <c r="A10" s="31" t="s">
        <v>18</v>
      </c>
      <c r="B10" s="5" t="s">
        <v>78</v>
      </c>
    </row>
    <row r="11" spans="1:2" ht="39.75" customHeight="1" x14ac:dyDescent="0.25">
      <c r="A11" s="31" t="s">
        <v>79</v>
      </c>
      <c r="B11" s="59" t="str">
        <f>Quote!B16</f>
        <v>TXU Energy Corp office
6555 Sierra Blvd, Irving, TX 75039</v>
      </c>
    </row>
    <row r="12" spans="1:2" ht="20.100000000000001" customHeight="1" x14ac:dyDescent="0.25">
      <c r="A12" s="4" t="s">
        <v>80</v>
      </c>
      <c r="B12" s="74" t="s">
        <v>81</v>
      </c>
    </row>
    <row r="13" spans="1:2" ht="20.100000000000001" customHeight="1" x14ac:dyDescent="0.25">
      <c r="A13" s="4" t="s">
        <v>82</v>
      </c>
      <c r="B13" s="5" t="s">
        <v>83</v>
      </c>
    </row>
    <row r="14" spans="1:2" ht="20.100000000000001" customHeight="1" x14ac:dyDescent="0.25">
      <c r="A14" s="4" t="s">
        <v>84</v>
      </c>
      <c r="B14" s="5">
        <v>900</v>
      </c>
    </row>
    <row r="15" spans="1:2" ht="20.100000000000001" customHeight="1" x14ac:dyDescent="0.25">
      <c r="A15" s="4" t="s">
        <v>85</v>
      </c>
      <c r="B15" s="5"/>
    </row>
    <row r="16" spans="1:2" ht="20.100000000000001" customHeight="1" x14ac:dyDescent="0.25">
      <c r="A16" s="4" t="s">
        <v>86</v>
      </c>
      <c r="B16" s="5" t="s">
        <v>87</v>
      </c>
    </row>
    <row r="17" spans="1:2" ht="57" customHeight="1" x14ac:dyDescent="0.25">
      <c r="A17" s="4" t="s">
        <v>88</v>
      </c>
      <c r="B17" s="72" t="s">
        <v>89</v>
      </c>
    </row>
    <row r="18" spans="1:2" ht="48" customHeight="1" x14ac:dyDescent="0.25">
      <c r="A18" s="9" t="s">
        <v>90</v>
      </c>
      <c r="B18" s="5" t="s">
        <v>91</v>
      </c>
    </row>
    <row r="19" spans="1:2" ht="23.25" customHeight="1" x14ac:dyDescent="0.25">
      <c r="A19" s="9" t="s">
        <v>92</v>
      </c>
      <c r="B19" s="73" t="s">
        <v>93</v>
      </c>
    </row>
    <row r="20" spans="1:2" ht="39.75" customHeight="1" x14ac:dyDescent="0.25">
      <c r="A20" s="9" t="s">
        <v>94</v>
      </c>
      <c r="B20" s="5" t="s">
        <v>95</v>
      </c>
    </row>
    <row r="21" spans="1:2" ht="30" x14ac:dyDescent="0.25">
      <c r="A21" s="8" t="s">
        <v>96</v>
      </c>
      <c r="B21" s="5" t="s">
        <v>97</v>
      </c>
    </row>
    <row r="22" spans="1:2" ht="20.100000000000001" customHeight="1" x14ac:dyDescent="0.25">
      <c r="A22" s="8" t="s">
        <v>98</v>
      </c>
      <c r="B22" s="67"/>
    </row>
    <row r="23" spans="1:2" ht="20.100000000000001" customHeight="1" x14ac:dyDescent="0.25">
      <c r="A23" s="8" t="s">
        <v>99</v>
      </c>
      <c r="B23" s="5">
        <v>30992</v>
      </c>
    </row>
    <row r="24" spans="1:2" ht="23.25" customHeight="1" x14ac:dyDescent="0.25">
      <c r="A24" s="8" t="s">
        <v>100</v>
      </c>
      <c r="B24" s="5" t="s">
        <v>101</v>
      </c>
    </row>
    <row r="25" spans="1:2" ht="20.100000000000001" customHeight="1" x14ac:dyDescent="0.25">
      <c r="A25" s="8" t="s">
        <v>102</v>
      </c>
      <c r="B25" s="5"/>
    </row>
    <row r="26" spans="1:2" ht="20.100000000000001" customHeight="1" x14ac:dyDescent="0.25">
      <c r="A26" s="8" t="s">
        <v>103</v>
      </c>
      <c r="B26" s="5"/>
    </row>
    <row r="27" spans="1:2" ht="40.5" customHeight="1" x14ac:dyDescent="0.25">
      <c r="A27" s="8" t="s">
        <v>104</v>
      </c>
      <c r="B27" s="75" t="s">
        <v>105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96D64-3EA9-47C8-AC21-55C89406C683}">
  <dimension ref="A1:N50"/>
  <sheetViews>
    <sheetView tabSelected="1" zoomScale="85" zoomScaleNormal="85" workbookViewId="0">
      <selection activeCell="B1" sqref="B1"/>
    </sheetView>
  </sheetViews>
  <sheetFormatPr defaultColWidth="10.140625" defaultRowHeight="12.75" x14ac:dyDescent="0.25"/>
  <cols>
    <col min="1" max="1" width="13.85546875" style="11" bestFit="1" customWidth="1"/>
    <col min="2" max="2" width="12.140625" style="11" customWidth="1"/>
    <col min="3" max="3" width="3" style="11" customWidth="1"/>
    <col min="4" max="4" width="9" style="11" bestFit="1" customWidth="1"/>
    <col min="5" max="6" width="10.140625" style="11"/>
    <col min="7" max="7" width="2.42578125" style="11" customWidth="1"/>
    <col min="8" max="8" width="10.140625" style="11"/>
    <col min="9" max="9" width="3" style="11" customWidth="1"/>
    <col min="10" max="10" width="12.140625" style="11" customWidth="1"/>
    <col min="11" max="11" width="4.140625" style="11" customWidth="1"/>
    <col min="12" max="16384" width="10.140625" style="11"/>
  </cols>
  <sheetData>
    <row r="1" spans="1:13" x14ac:dyDescent="0.25">
      <c r="A1" s="10" t="s">
        <v>106</v>
      </c>
      <c r="B1" s="3">
        <f>IF(ISBLANK('job ticket'!B23),"",'job ticket'!B23)</f>
        <v>30992</v>
      </c>
      <c r="D1" s="10" t="s">
        <v>107</v>
      </c>
      <c r="E1" s="103" t="str">
        <f>IF(ISBLANK('job ticket'!B8),"",'job ticket'!B8)</f>
        <v>=Quote!B11</v>
      </c>
      <c r="F1" s="103"/>
      <c r="G1" s="103"/>
      <c r="H1" s="103"/>
      <c r="I1" s="103"/>
      <c r="J1" s="103"/>
      <c r="K1" s="103"/>
      <c r="L1" s="103"/>
      <c r="M1" s="103"/>
    </row>
    <row r="3" spans="1:13" x14ac:dyDescent="0.25">
      <c r="H3" s="12" t="s">
        <v>108</v>
      </c>
      <c r="J3" s="11" t="s">
        <v>109</v>
      </c>
      <c r="K3" s="13"/>
      <c r="L3" s="104">
        <f>L4+L5+L6</f>
        <v>3112.19</v>
      </c>
      <c r="M3" s="104"/>
    </row>
    <row r="4" spans="1:13" x14ac:dyDescent="0.25">
      <c r="A4" s="12"/>
      <c r="J4" s="14" t="s">
        <v>110</v>
      </c>
      <c r="K4" s="13"/>
      <c r="L4" s="104">
        <v>3112.19</v>
      </c>
      <c r="M4" s="104"/>
    </row>
    <row r="5" spans="1:13" x14ac:dyDescent="0.25">
      <c r="A5" s="12"/>
      <c r="E5" s="15"/>
      <c r="J5" s="14" t="s">
        <v>111</v>
      </c>
      <c r="K5" s="16"/>
      <c r="L5" s="104">
        <v>0</v>
      </c>
      <c r="M5" s="104"/>
    </row>
    <row r="6" spans="1:13" x14ac:dyDescent="0.25">
      <c r="A6" s="17"/>
      <c r="E6" s="15"/>
      <c r="J6" s="14"/>
      <c r="K6" s="16"/>
      <c r="L6" s="104">
        <v>0</v>
      </c>
      <c r="M6" s="104"/>
    </row>
    <row r="7" spans="1:13" x14ac:dyDescent="0.25">
      <c r="A7" s="12" t="s">
        <v>112</v>
      </c>
      <c r="M7" s="18"/>
    </row>
    <row r="8" spans="1:13" x14ac:dyDescent="0.25">
      <c r="B8" s="11" t="s">
        <v>113</v>
      </c>
      <c r="G8" s="13" t="s">
        <v>114</v>
      </c>
      <c r="H8" s="102">
        <v>237.19</v>
      </c>
      <c r="I8" s="102"/>
      <c r="J8" s="19"/>
      <c r="M8" s="18"/>
    </row>
    <row r="9" spans="1:13" x14ac:dyDescent="0.25">
      <c r="B9" s="11" t="s">
        <v>115</v>
      </c>
      <c r="D9" s="20">
        <v>0</v>
      </c>
      <c r="G9" s="13" t="s">
        <v>114</v>
      </c>
      <c r="H9" s="102">
        <f>(L4-H8)*D9</f>
        <v>0</v>
      </c>
      <c r="I9" s="102"/>
      <c r="J9" s="19"/>
      <c r="M9" s="18"/>
    </row>
    <row r="10" spans="1:13" x14ac:dyDescent="0.25">
      <c r="G10" s="13"/>
      <c r="J10" s="17"/>
      <c r="M10" s="18"/>
    </row>
    <row r="11" spans="1:13" x14ac:dyDescent="0.25">
      <c r="A11" s="21">
        <v>3.04</v>
      </c>
      <c r="B11" s="11" t="s">
        <v>116</v>
      </c>
      <c r="D11" s="22">
        <v>25</v>
      </c>
      <c r="E11" s="11" t="s">
        <v>117</v>
      </c>
      <c r="F11" s="109">
        <v>45350</v>
      </c>
      <c r="G11" s="13" t="s">
        <v>114</v>
      </c>
      <c r="H11" s="102">
        <f t="shared" ref="H11:H16" si="0">A11*D11</f>
        <v>76</v>
      </c>
      <c r="I11" s="102"/>
      <c r="J11" s="19" t="s">
        <v>147</v>
      </c>
    </row>
    <row r="12" spans="1:13" x14ac:dyDescent="0.25">
      <c r="A12" s="21">
        <v>3</v>
      </c>
      <c r="B12" s="11" t="s">
        <v>116</v>
      </c>
      <c r="D12" s="22">
        <v>25</v>
      </c>
      <c r="E12" s="11" t="s">
        <v>117</v>
      </c>
      <c r="F12" s="109">
        <v>45350</v>
      </c>
      <c r="G12" s="13" t="s">
        <v>114</v>
      </c>
      <c r="H12" s="102">
        <f>A12*D12</f>
        <v>75</v>
      </c>
      <c r="I12" s="102"/>
      <c r="J12" s="19" t="s">
        <v>148</v>
      </c>
    </row>
    <row r="13" spans="1:13" x14ac:dyDescent="0.25">
      <c r="A13" s="21">
        <v>7.23</v>
      </c>
      <c r="B13" s="11" t="s">
        <v>116</v>
      </c>
      <c r="D13" s="22">
        <v>25</v>
      </c>
      <c r="E13" s="11" t="s">
        <v>117</v>
      </c>
      <c r="F13" s="109">
        <v>45351</v>
      </c>
      <c r="G13" s="13" t="s">
        <v>114</v>
      </c>
      <c r="H13" s="102">
        <f t="shared" si="0"/>
        <v>180.75</v>
      </c>
      <c r="I13" s="102"/>
      <c r="J13" s="19" t="s">
        <v>147</v>
      </c>
    </row>
    <row r="14" spans="1:13" x14ac:dyDescent="0.25">
      <c r="A14" s="21">
        <v>5</v>
      </c>
      <c r="B14" s="11" t="s">
        <v>116</v>
      </c>
      <c r="D14" s="22">
        <v>25</v>
      </c>
      <c r="E14" s="11" t="s">
        <v>117</v>
      </c>
      <c r="F14" s="109">
        <v>45351</v>
      </c>
      <c r="G14" s="13" t="s">
        <v>114</v>
      </c>
      <c r="H14" s="102">
        <f t="shared" si="0"/>
        <v>125</v>
      </c>
      <c r="I14" s="102"/>
      <c r="J14" s="19" t="s">
        <v>148</v>
      </c>
    </row>
    <row r="15" spans="1:13" x14ac:dyDescent="0.25">
      <c r="A15" s="21">
        <v>4</v>
      </c>
      <c r="B15" s="11" t="s">
        <v>116</v>
      </c>
      <c r="D15" s="22">
        <v>75</v>
      </c>
      <c r="E15" s="11" t="s">
        <v>117</v>
      </c>
      <c r="F15" s="109">
        <v>45351</v>
      </c>
      <c r="G15" s="13" t="s">
        <v>114</v>
      </c>
      <c r="H15" s="102">
        <f t="shared" si="0"/>
        <v>300</v>
      </c>
      <c r="I15" s="102"/>
      <c r="J15" s="19" t="s">
        <v>40</v>
      </c>
    </row>
    <row r="16" spans="1:13" x14ac:dyDescent="0.25">
      <c r="A16" s="21"/>
      <c r="B16" s="11" t="s">
        <v>116</v>
      </c>
      <c r="D16" s="22">
        <v>40</v>
      </c>
      <c r="E16" s="11" t="s">
        <v>117</v>
      </c>
      <c r="G16" s="13" t="s">
        <v>114</v>
      </c>
      <c r="H16" s="102">
        <f t="shared" si="0"/>
        <v>0</v>
      </c>
      <c r="I16" s="102"/>
      <c r="J16" s="19"/>
    </row>
    <row r="17" spans="1:12" x14ac:dyDescent="0.25">
      <c r="D17" s="15"/>
      <c r="G17" s="13"/>
      <c r="H17" s="23"/>
      <c r="I17" s="23"/>
      <c r="J17" s="19"/>
    </row>
    <row r="18" spans="1:12" x14ac:dyDescent="0.25">
      <c r="A18" s="21"/>
      <c r="B18" s="11" t="s">
        <v>118</v>
      </c>
      <c r="D18" s="15">
        <v>50</v>
      </c>
      <c r="G18" s="13" t="s">
        <v>114</v>
      </c>
      <c r="H18" s="102">
        <f>A18*D18</f>
        <v>0</v>
      </c>
      <c r="I18" s="102"/>
      <c r="J18" s="19"/>
    </row>
    <row r="19" spans="1:12" x14ac:dyDescent="0.25">
      <c r="A19" s="21"/>
      <c r="B19" s="11" t="s">
        <v>118</v>
      </c>
      <c r="D19" s="15">
        <v>50</v>
      </c>
      <c r="G19" s="13" t="s">
        <v>114</v>
      </c>
      <c r="H19" s="102">
        <f>A19*D19</f>
        <v>0</v>
      </c>
      <c r="I19" s="102"/>
      <c r="J19" s="19"/>
    </row>
    <row r="20" spans="1:12" x14ac:dyDescent="0.25">
      <c r="A20" s="21"/>
      <c r="B20" s="11" t="s">
        <v>118</v>
      </c>
      <c r="D20" s="15">
        <v>100</v>
      </c>
      <c r="E20" s="11" t="s">
        <v>119</v>
      </c>
      <c r="G20" s="13" t="s">
        <v>114</v>
      </c>
      <c r="H20" s="102">
        <f>A20*D20</f>
        <v>0</v>
      </c>
      <c r="I20" s="102"/>
      <c r="J20" s="19"/>
    </row>
    <row r="21" spans="1:12" x14ac:dyDescent="0.25">
      <c r="B21" s="24"/>
      <c r="D21" s="15"/>
      <c r="G21" s="13"/>
      <c r="J21" s="17"/>
    </row>
    <row r="22" spans="1:12" x14ac:dyDescent="0.25">
      <c r="A22" s="21"/>
      <c r="B22" s="11" t="s">
        <v>120</v>
      </c>
      <c r="D22" s="15">
        <v>0.15</v>
      </c>
      <c r="E22" s="11" t="s">
        <v>121</v>
      </c>
      <c r="G22" s="13" t="s">
        <v>114</v>
      </c>
      <c r="H22" s="102">
        <f>A22*D22</f>
        <v>0</v>
      </c>
      <c r="I22" s="102"/>
      <c r="J22" s="19"/>
    </row>
    <row r="23" spans="1:12" x14ac:dyDescent="0.25">
      <c r="A23" s="21">
        <v>762</v>
      </c>
      <c r="B23" s="11" t="s">
        <v>122</v>
      </c>
      <c r="D23" s="15">
        <v>0.3</v>
      </c>
      <c r="E23" s="11" t="s">
        <v>121</v>
      </c>
      <c r="G23" s="13" t="s">
        <v>114</v>
      </c>
      <c r="H23" s="102">
        <f>A23*D23</f>
        <v>228.6</v>
      </c>
      <c r="I23" s="102"/>
      <c r="J23" s="19" t="s">
        <v>149</v>
      </c>
    </row>
    <row r="24" spans="1:12" x14ac:dyDescent="0.25">
      <c r="A24" s="21"/>
      <c r="B24" s="11" t="s">
        <v>123</v>
      </c>
      <c r="D24" s="15">
        <v>0.8</v>
      </c>
      <c r="E24" s="11" t="s">
        <v>121</v>
      </c>
      <c r="G24" s="13" t="s">
        <v>114</v>
      </c>
      <c r="H24" s="102">
        <f>A24*D24</f>
        <v>0</v>
      </c>
      <c r="I24" s="102"/>
      <c r="J24" s="19"/>
    </row>
    <row r="25" spans="1:12" x14ac:dyDescent="0.25">
      <c r="A25" s="21"/>
      <c r="B25" s="11" t="s">
        <v>124</v>
      </c>
      <c r="D25" s="15">
        <v>9</v>
      </c>
      <c r="E25" s="11" t="s">
        <v>125</v>
      </c>
      <c r="G25" s="13" t="s">
        <v>114</v>
      </c>
      <c r="H25" s="102">
        <f>A25*D25</f>
        <v>0</v>
      </c>
      <c r="I25" s="102"/>
      <c r="J25" s="19"/>
    </row>
    <row r="26" spans="1:12" x14ac:dyDescent="0.25">
      <c r="A26" s="21"/>
      <c r="B26" s="11" t="s">
        <v>126</v>
      </c>
      <c r="D26" s="15">
        <v>12</v>
      </c>
      <c r="E26" s="11" t="s">
        <v>125</v>
      </c>
      <c r="G26" s="13"/>
      <c r="H26" s="25"/>
      <c r="I26" s="25"/>
      <c r="J26" s="19"/>
    </row>
    <row r="27" spans="1:12" x14ac:dyDescent="0.25">
      <c r="A27" s="21"/>
      <c r="B27" s="11" t="s">
        <v>127</v>
      </c>
      <c r="D27" s="15">
        <v>15</v>
      </c>
      <c r="E27" s="11" t="s">
        <v>125</v>
      </c>
      <c r="G27" s="13" t="s">
        <v>114</v>
      </c>
      <c r="H27" s="102">
        <f>A27*D27</f>
        <v>0</v>
      </c>
      <c r="I27" s="102"/>
      <c r="J27" s="19"/>
    </row>
    <row r="28" spans="1:12" x14ac:dyDescent="0.25">
      <c r="D28" s="15"/>
      <c r="G28" s="13"/>
      <c r="J28" s="17"/>
    </row>
    <row r="29" spans="1:12" x14ac:dyDescent="0.25">
      <c r="A29" s="21"/>
      <c r="B29" s="11" t="s">
        <v>128</v>
      </c>
      <c r="D29" s="15">
        <v>5</v>
      </c>
      <c r="G29" s="13" t="s">
        <v>114</v>
      </c>
      <c r="H29" s="102">
        <f>A29*D29</f>
        <v>0</v>
      </c>
      <c r="I29" s="102"/>
      <c r="J29" s="19"/>
    </row>
    <row r="30" spans="1:12" x14ac:dyDescent="0.25">
      <c r="A30" s="76"/>
      <c r="B30" s="77" t="s">
        <v>129</v>
      </c>
      <c r="C30" s="77"/>
      <c r="D30" s="78">
        <v>0.45</v>
      </c>
      <c r="E30" s="77"/>
      <c r="F30" s="77"/>
      <c r="G30" s="79" t="s">
        <v>114</v>
      </c>
      <c r="H30" s="107">
        <v>0</v>
      </c>
      <c r="I30" s="107"/>
      <c r="J30" s="80" t="s">
        <v>130</v>
      </c>
      <c r="K30" s="77"/>
      <c r="L30" s="77"/>
    </row>
    <row r="31" spans="1:12" x14ac:dyDescent="0.25">
      <c r="A31" s="21"/>
      <c r="B31" s="11" t="s">
        <v>131</v>
      </c>
      <c r="D31" s="15">
        <v>0.65</v>
      </c>
      <c r="G31" s="13" t="s">
        <v>114</v>
      </c>
      <c r="H31" s="102">
        <f>A31*D31</f>
        <v>0</v>
      </c>
      <c r="I31" s="102"/>
      <c r="J31" s="19"/>
    </row>
    <row r="32" spans="1:12" x14ac:dyDescent="0.25">
      <c r="D32" s="15"/>
      <c r="G32" s="13"/>
      <c r="J32" s="17"/>
    </row>
    <row r="33" spans="1:13" x14ac:dyDescent="0.25">
      <c r="B33" s="11" t="s">
        <v>132</v>
      </c>
      <c r="D33" s="11" t="s">
        <v>133</v>
      </c>
      <c r="G33" s="13" t="s">
        <v>114</v>
      </c>
      <c r="H33" s="102">
        <v>0</v>
      </c>
      <c r="I33" s="102"/>
      <c r="J33" s="19"/>
    </row>
    <row r="34" spans="1:13" x14ac:dyDescent="0.25">
      <c r="B34" s="11" t="s">
        <v>132</v>
      </c>
      <c r="D34" s="11" t="s">
        <v>134</v>
      </c>
      <c r="G34" s="13" t="s">
        <v>114</v>
      </c>
      <c r="H34" s="102">
        <v>0</v>
      </c>
      <c r="I34" s="102"/>
      <c r="J34" s="19"/>
    </row>
    <row r="35" spans="1:13" x14ac:dyDescent="0.25">
      <c r="B35" s="11" t="s">
        <v>132</v>
      </c>
      <c r="D35" s="11" t="s">
        <v>135</v>
      </c>
      <c r="G35" s="13" t="s">
        <v>114</v>
      </c>
      <c r="H35" s="102">
        <v>0</v>
      </c>
      <c r="I35" s="102"/>
      <c r="J35" s="19"/>
    </row>
    <row r="36" spans="1:13" x14ac:dyDescent="0.25">
      <c r="B36" s="11" t="s">
        <v>132</v>
      </c>
      <c r="D36" s="11" t="s">
        <v>136</v>
      </c>
      <c r="G36" s="13" t="s">
        <v>114</v>
      </c>
      <c r="H36" s="102">
        <v>0</v>
      </c>
      <c r="I36" s="102"/>
      <c r="J36" s="19"/>
    </row>
    <row r="37" spans="1:13" x14ac:dyDescent="0.25">
      <c r="B37" s="11" t="s">
        <v>132</v>
      </c>
      <c r="D37" s="11" t="s">
        <v>137</v>
      </c>
      <c r="G37" s="13" t="s">
        <v>114</v>
      </c>
      <c r="H37" s="102">
        <v>0</v>
      </c>
      <c r="I37" s="102"/>
      <c r="J37" s="19"/>
    </row>
    <row r="38" spans="1:13" x14ac:dyDescent="0.25">
      <c r="A38" s="21"/>
      <c r="B38" s="11" t="s">
        <v>132</v>
      </c>
      <c r="D38" s="15">
        <v>0.45</v>
      </c>
      <c r="E38" s="11" t="s">
        <v>138</v>
      </c>
      <c r="G38" s="13" t="s">
        <v>114</v>
      </c>
      <c r="H38" s="102">
        <f>A38*D38</f>
        <v>0</v>
      </c>
      <c r="I38" s="102"/>
      <c r="J38" s="19"/>
    </row>
    <row r="39" spans="1:13" x14ac:dyDescent="0.25">
      <c r="D39" s="15"/>
      <c r="G39" s="13"/>
      <c r="J39" s="17"/>
    </row>
    <row r="40" spans="1:13" x14ac:dyDescent="0.25">
      <c r="A40" s="21"/>
      <c r="B40" s="11" t="s">
        <v>139</v>
      </c>
      <c r="D40" s="15">
        <v>20</v>
      </c>
      <c r="E40" s="11" t="s">
        <v>117</v>
      </c>
      <c r="G40" s="13" t="s">
        <v>114</v>
      </c>
      <c r="H40" s="102">
        <f>A40*D40</f>
        <v>0</v>
      </c>
      <c r="I40" s="102"/>
      <c r="J40" s="19"/>
    </row>
    <row r="41" spans="1:13" x14ac:dyDescent="0.25">
      <c r="A41" s="21"/>
      <c r="B41" s="11" t="s">
        <v>140</v>
      </c>
      <c r="D41" s="15">
        <v>30</v>
      </c>
      <c r="E41" s="11" t="s">
        <v>117</v>
      </c>
      <c r="G41" s="13" t="s">
        <v>114</v>
      </c>
      <c r="H41" s="102">
        <f>A41*D41</f>
        <v>0</v>
      </c>
      <c r="I41" s="102"/>
      <c r="J41" s="19"/>
    </row>
    <row r="42" spans="1:13" x14ac:dyDescent="0.25">
      <c r="D42" s="15"/>
      <c r="G42" s="13"/>
      <c r="J42" s="17"/>
    </row>
    <row r="43" spans="1:13" x14ac:dyDescent="0.25">
      <c r="A43" s="26">
        <f>L4</f>
        <v>3112.19</v>
      </c>
      <c r="B43" s="11" t="s">
        <v>141</v>
      </c>
      <c r="D43" s="27">
        <v>3.2500000000000001E-2</v>
      </c>
      <c r="G43" s="13" t="s">
        <v>114</v>
      </c>
      <c r="H43" s="102">
        <f>A43*D43</f>
        <v>101.146175</v>
      </c>
      <c r="I43" s="102"/>
      <c r="J43" s="19"/>
    </row>
    <row r="44" spans="1:13" x14ac:dyDescent="0.25">
      <c r="A44" s="21"/>
      <c r="B44" s="11" t="s">
        <v>142</v>
      </c>
      <c r="D44" s="15"/>
      <c r="G44" s="13" t="s">
        <v>114</v>
      </c>
      <c r="H44" s="102">
        <v>0</v>
      </c>
      <c r="I44" s="102"/>
      <c r="J44" s="19"/>
    </row>
    <row r="45" spans="1:13" x14ac:dyDescent="0.25">
      <c r="D45" s="15"/>
      <c r="G45" s="13"/>
      <c r="J45" s="17"/>
    </row>
    <row r="46" spans="1:13" x14ac:dyDescent="0.25">
      <c r="B46" s="11" t="s">
        <v>143</v>
      </c>
      <c r="G46" s="13" t="s">
        <v>114</v>
      </c>
      <c r="H46" s="106">
        <v>0</v>
      </c>
      <c r="I46" s="106"/>
      <c r="J46" s="19"/>
    </row>
    <row r="48" spans="1:13" x14ac:dyDescent="0.25">
      <c r="A48" s="12" t="s">
        <v>144</v>
      </c>
      <c r="K48" s="28" t="s">
        <v>114</v>
      </c>
      <c r="L48" s="105">
        <f>SUM(H8:I47)</f>
        <v>1323.686175</v>
      </c>
      <c r="M48" s="105"/>
    </row>
    <row r="50" spans="1:14" x14ac:dyDescent="0.25">
      <c r="A50" s="12" t="s">
        <v>145</v>
      </c>
      <c r="H50" s="29">
        <f>L50/L3</f>
        <v>0.57467693971126443</v>
      </c>
      <c r="K50" s="28" t="s">
        <v>114</v>
      </c>
      <c r="L50" s="105">
        <f>L3-L48</f>
        <v>1788.503825</v>
      </c>
      <c r="M50" s="105"/>
      <c r="N50" s="30"/>
    </row>
  </sheetData>
  <mergeCells count="37">
    <mergeCell ref="H34:I34"/>
    <mergeCell ref="H35:I35"/>
    <mergeCell ref="H30:I30"/>
    <mergeCell ref="H29:I29"/>
    <mergeCell ref="H25:I25"/>
    <mergeCell ref="H33:I33"/>
    <mergeCell ref="L50:M50"/>
    <mergeCell ref="H36:I36"/>
    <mergeCell ref="H37:I37"/>
    <mergeCell ref="H38:I38"/>
    <mergeCell ref="H40:I40"/>
    <mergeCell ref="H41:I41"/>
    <mergeCell ref="H43:I43"/>
    <mergeCell ref="H44:I44"/>
    <mergeCell ref="H46:I46"/>
    <mergeCell ref="L48:M48"/>
    <mergeCell ref="H11:I11"/>
    <mergeCell ref="H15:I15"/>
    <mergeCell ref="H16:I16"/>
    <mergeCell ref="H31:I31"/>
    <mergeCell ref="H22:I22"/>
    <mergeCell ref="H13:I13"/>
    <mergeCell ref="H14:I14"/>
    <mergeCell ref="H18:I18"/>
    <mergeCell ref="H19:I19"/>
    <mergeCell ref="H23:I23"/>
    <mergeCell ref="H27:I27"/>
    <mergeCell ref="H20:I20"/>
    <mergeCell ref="H24:I24"/>
    <mergeCell ref="H12:I12"/>
    <mergeCell ref="H9:I9"/>
    <mergeCell ref="E1:M1"/>
    <mergeCell ref="L6:M6"/>
    <mergeCell ref="H8:I8"/>
    <mergeCell ref="L5:M5"/>
    <mergeCell ref="L4:M4"/>
    <mergeCell ref="L3:M3"/>
  </mergeCells>
  <dataValidations count="1">
    <dataValidation type="list" allowBlank="1" showInputMessage="1" showErrorMessage="1" sqref="D17" xr:uid="{00000000-0002-0000-0100-000000000000}">
      <formula1>#REF!</formula1>
    </dataValidation>
  </dataValidations>
  <pageMargins left="0.5" right="0.5" top="0.5" bottom="0.5" header="0.5" footer="0.5"/>
  <pageSetup orientation="portrait" horizontalDpi="4294967292" verticalDpi="4294967292" r:id="rId1"/>
  <headerFooter alignWithMargins="0"/>
  <ignoredErrors>
    <ignoredError sqref="H50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Quote</vt:lpstr>
      <vt:lpstr>job ticket</vt:lpstr>
      <vt:lpstr>job summary</vt:lpstr>
      <vt:lpstr>Roaming_Digital_Delivery_System__RDDS___3_hour_minimum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Abrahamson</dc:creator>
  <cp:keywords/>
  <dc:description/>
  <cp:lastModifiedBy>Tom Abrahamson</cp:lastModifiedBy>
  <cp:revision/>
  <dcterms:created xsi:type="dcterms:W3CDTF">2019-03-07T15:03:09Z</dcterms:created>
  <dcterms:modified xsi:type="dcterms:W3CDTF">2024-03-05T02:19:55Z</dcterms:modified>
  <cp:category/>
  <cp:contentStatus/>
</cp:coreProperties>
</file>