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D68D7E8C-481D-4B1D-AF66-FE5F6ABE16D8}" xr6:coauthVersionLast="47" xr6:coauthVersionMax="47" xr10:uidLastSave="{FB971B42-5B09-4EA4-82FC-8B112422A1F0}"/>
  <bookViews>
    <workbookView xWindow="-24120" yWindow="-6225" windowWidth="24240" windowHeight="131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<sst xmlns="http://schemas.openxmlformats.org/spreadsheetml/2006/main" count="48" uniqueCount="44">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</sst>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23" zoomScale="85" zoomScaleNormal="85" workbookViewId="0">
      <selection activeCell="E20" sqref="E20"/>
    </sheetView>
  </sheetViews>
  <sheetFormatPr defaultColWidth="9.1328125" defaultRowHeight="13.15" x14ac:dyDescent="0.4"/>
  <cols>
    <col min="1" max="1" width="2.6640625" style="2" customWidth="1"/>
    <col min="2" max="2" width="21.46484375" style="2" customWidth="1"/>
    <col min="3" max="3" width="10.6640625" style="2" customWidth="1"/>
    <col min="4" max="4" width="2.6640625" style="2" customWidth="1"/>
    <col min="5" max="5" width="10.6640625" style="2" customWidth="1"/>
    <col min="6" max="6" width="2.6640625" style="2" customWidth="1"/>
    <col min="7" max="7" width="10.6640625" style="2" customWidth="1"/>
    <col min="8" max="8" width="2.6640625" style="2" customWidth="1"/>
    <col min="9" max="9" width="11.33203125" style="2" bestFit="1" customWidth="1"/>
    <col min="10" max="10" width="2.6640625" style="2" customWidth="1"/>
    <col min="11" max="16384" width="9.1328125" style="2"/>
  </cols>
  <sheetData>
    <row r="1" spans="2:11" ht="24" customHeight="1" x14ac:dyDescent="0.4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4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4">
      <c r="B3" s="7" t="s">
        <v>2</v>
      </c>
      <c r="C3" s="76">
        <v>45403</v>
      </c>
      <c r="D3" s="76"/>
      <c r="E3" s="76"/>
      <c r="F3" s="76"/>
      <c r="G3" s="76"/>
      <c r="H3" s="76"/>
      <c r="I3" s="76"/>
    </row>
    <row r="4" spans="2:11" ht="12.75" customHeight="1" x14ac:dyDescent="0.4">
      <c r="B4" s="7"/>
      <c r="C4" s="7"/>
      <c r="D4" s="8"/>
      <c r="E4" s="8"/>
      <c r="G4" s="8"/>
    </row>
    <row r="5" spans="2:11" ht="12.75" customHeight="1" x14ac:dyDescent="0.4">
      <c r="B5" s="7"/>
      <c r="C5" s="7"/>
      <c r="D5" s="8"/>
      <c r="E5" s="8" t="s">
        <v>3</v>
      </c>
      <c r="G5" s="8" t="s">
        <v>4</v>
      </c>
    </row>
    <row r="6" spans="2:11" x14ac:dyDescent="0.4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4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4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4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4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4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4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4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4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4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4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4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4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4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4">
      <c r="B20" s="25" t="s">
        <v>13</v>
      </c>
      <c r="C20" s="61">
        <v>2</v>
      </c>
      <c r="D20" s="14"/>
      <c r="E20" s="23">
        <v>105</v>
      </c>
      <c r="F20" s="16"/>
      <c r="G20" s="23">
        <v>0</v>
      </c>
      <c r="H20" s="16"/>
      <c r="I20" s="17">
        <f t="shared" ref="I20:I21" si="3">C20*(E20+G20)</f>
        <v>210</v>
      </c>
    </row>
    <row r="21" spans="2:10" ht="12.75" customHeight="1" x14ac:dyDescent="0.4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4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4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4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4">
      <c r="B25" s="33"/>
      <c r="C25" s="34" t="s">
        <v>15</v>
      </c>
      <c r="D25" s="14"/>
      <c r="E25" s="37">
        <v>340.87</v>
      </c>
      <c r="G25" s="37">
        <v>69.97</v>
      </c>
      <c r="I25" s="38">
        <f>SUM(I8:I16)+I18+E25+G25</f>
        <v>410.84000000000003</v>
      </c>
    </row>
    <row r="26" spans="2:10" ht="12.75" customHeight="1" x14ac:dyDescent="0.4">
      <c r="B26" s="33"/>
      <c r="C26" s="34" t="s">
        <v>16</v>
      </c>
      <c r="D26" s="14"/>
      <c r="E26" s="24"/>
      <c r="G26" s="24"/>
      <c r="I26" s="39">
        <f>I20+I21</f>
        <v>210</v>
      </c>
    </row>
    <row r="27" spans="2:10" ht="12.75" customHeight="1" x14ac:dyDescent="0.4">
      <c r="B27" s="33"/>
      <c r="C27" s="34" t="s">
        <v>17</v>
      </c>
      <c r="D27" s="14"/>
      <c r="E27" s="24"/>
      <c r="G27" s="24"/>
      <c r="I27" s="40">
        <f>SUM(I25:I26)</f>
        <v>620.84</v>
      </c>
    </row>
    <row r="28" spans="2:10" ht="12.75" customHeight="1" x14ac:dyDescent="0.4">
      <c r="B28" s="33"/>
      <c r="C28" s="34"/>
      <c r="D28" s="14"/>
      <c r="E28" s="24"/>
      <c r="G28" s="24"/>
      <c r="I28" s="41"/>
    </row>
    <row r="29" spans="2:10" ht="12.75" customHeight="1" x14ac:dyDescent="0.4">
      <c r="B29" s="33"/>
      <c r="C29" s="34" t="s">
        <v>18</v>
      </c>
      <c r="D29" s="14"/>
      <c r="E29" s="42">
        <v>10</v>
      </c>
      <c r="G29" s="42">
        <v>3</v>
      </c>
      <c r="I29" s="43">
        <f>E29+G29</f>
        <v>13</v>
      </c>
    </row>
    <row r="30" spans="2:10" ht="12.75" customHeight="1" x14ac:dyDescent="0.4">
      <c r="B30" s="33"/>
      <c r="C30" s="34" t="s">
        <v>19</v>
      </c>
      <c r="D30" s="14"/>
      <c r="I30" s="39">
        <f>IFERROR(I25/I29,0)</f>
        <v>31.603076923076927</v>
      </c>
    </row>
    <row r="31" spans="2:10" ht="12.75" customHeight="1" x14ac:dyDescent="0.4">
      <c r="B31" s="33"/>
      <c r="C31" s="34" t="s">
        <v>20</v>
      </c>
      <c r="D31" s="14"/>
      <c r="I31" s="57">
        <f>I25/I38</f>
        <v>15.216296296296298</v>
      </c>
    </row>
    <row r="32" spans="2:10" ht="12.75" customHeight="1" x14ac:dyDescent="0.4">
      <c r="B32" s="33"/>
      <c r="C32" s="34"/>
      <c r="D32" s="14"/>
      <c r="E32" s="44"/>
      <c r="G32" s="44"/>
      <c r="I32" s="41"/>
    </row>
    <row r="33" spans="2:9" ht="12.75" customHeight="1" x14ac:dyDescent="0.4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4">
      <c r="B34" s="33"/>
      <c r="C34" s="34" t="s">
        <v>21</v>
      </c>
      <c r="D34" s="14"/>
      <c r="E34" s="42">
        <v>15</v>
      </c>
      <c r="G34" s="44"/>
      <c r="I34" s="41"/>
    </row>
    <row r="35" spans="2:9" ht="12.75" customHeight="1" x14ac:dyDescent="0.4">
      <c r="B35" s="33"/>
      <c r="C35" s="34" t="s">
        <v>22</v>
      </c>
      <c r="D35" s="14"/>
      <c r="E35" s="42">
        <v>10</v>
      </c>
      <c r="G35" s="44"/>
      <c r="I35" s="41"/>
    </row>
    <row r="36" spans="2:9" ht="12.75" customHeight="1" x14ac:dyDescent="0.4">
      <c r="B36" s="33"/>
      <c r="C36" s="34" t="s">
        <v>37</v>
      </c>
      <c r="D36" s="14"/>
      <c r="E36" s="42">
        <v>2</v>
      </c>
      <c r="G36" s="44"/>
      <c r="I36" s="41"/>
    </row>
    <row r="37" spans="2:9" ht="12.75" customHeight="1" x14ac:dyDescent="0.4">
      <c r="B37" s="33"/>
      <c r="C37" s="34" t="s">
        <v>23</v>
      </c>
      <c r="D37" s="14"/>
      <c r="I37" s="43">
        <f>E35+E34+E33+E36</f>
        <v>27</v>
      </c>
    </row>
    <row r="38" spans="2:9" ht="12.75" customHeight="1" x14ac:dyDescent="0.4">
      <c r="B38" s="33"/>
      <c r="C38" s="34" t="s">
        <v>38</v>
      </c>
      <c r="D38" s="14"/>
      <c r="E38" s="42">
        <v>42</v>
      </c>
      <c r="I38" s="45">
        <f>E8+E9+E10+E13+G8+G9+G10+G13+E15+G15+I37</f>
        <v>27</v>
      </c>
    </row>
    <row r="39" spans="2:9" ht="12.75" customHeight="1" x14ac:dyDescent="0.4">
      <c r="B39" s="33"/>
      <c r="C39" s="34" t="s">
        <v>24</v>
      </c>
      <c r="D39" s="14"/>
      <c r="I39" s="46">
        <f>((I38*0.91))+((E11+G11)*0.59)+((E14+G14)*1.5)+((E20+E21+G20+G21)*0.36)</f>
        <v>62.37</v>
      </c>
    </row>
    <row r="40" spans="2:9" ht="12.75" customHeight="1" thickBot="1" x14ac:dyDescent="0.4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4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4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4"/>
    <row r="44" spans="2:9" ht="12.75" customHeight="1" x14ac:dyDescent="0.4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4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4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4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4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4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4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4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4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4">
      <c r="I53" s="56"/>
    </row>
    <row r="54" spans="2:9" ht="12.75" customHeight="1" x14ac:dyDescent="0.4">
      <c r="B54" s="3" t="s">
        <v>27</v>
      </c>
    </row>
    <row r="55" spans="2:9" ht="12.75" customHeight="1" x14ac:dyDescent="0.4"/>
    <row r="56" spans="2:9" ht="12.75" customHeight="1" x14ac:dyDescent="0.4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4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2024-04-22T16:18:25Z</cp:lastPrinted>
  <dcterms:created xsi:type="dcterms:W3CDTF">2023-08-31T20:46:40Z</dcterms:created>
  <dcterms:modified xsi:type="dcterms:W3CDTF">2024-04-22T16:18:31Z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