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A9CE6744-D9BA-4170-8480-81807AFBDEF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9.26" sheetId="7" r:id="rId1"/>
    <sheet name="9.25" sheetId="6" r:id="rId2"/>
    <sheet name="9.24" sheetId="5" r:id="rId3"/>
    <sheet name="9.23" sheetId="4" r:id="rId4"/>
    <sheet name="9.22" sheetId="3" r:id="rId5"/>
    <sheet name="09.18" sheetId="2" r:id="rId6"/>
    <sheet name="09.14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F18" i="7" s="1"/>
  <c r="H18" i="7" s="1"/>
  <c r="V20" i="7"/>
  <c r="V18" i="7"/>
  <c r="W20" i="7"/>
  <c r="E17" i="7"/>
  <c r="F17" i="7" s="1"/>
  <c r="E16" i="7"/>
  <c r="F16" i="7" s="1"/>
  <c r="E15" i="7"/>
  <c r="E14" i="7"/>
  <c r="F14" i="7" s="1"/>
  <c r="E6" i="7"/>
  <c r="J6" i="7"/>
  <c r="E13" i="7"/>
  <c r="H13" i="7" s="1"/>
  <c r="J12" i="7"/>
  <c r="E12" i="7"/>
  <c r="H12" i="7" s="1"/>
  <c r="J8" i="7"/>
  <c r="J9" i="7"/>
  <c r="X20" i="7"/>
  <c r="P20" i="7"/>
  <c r="O20" i="7"/>
  <c r="N20" i="7"/>
  <c r="M20" i="7"/>
  <c r="L20" i="7"/>
  <c r="I20" i="7"/>
  <c r="G20" i="7"/>
  <c r="E11" i="7"/>
  <c r="H11" i="7" s="1"/>
  <c r="E10" i="7"/>
  <c r="H10" i="7" s="1"/>
  <c r="E9" i="7"/>
  <c r="H9" i="7" s="1"/>
  <c r="E8" i="7"/>
  <c r="H8" i="7" s="1"/>
  <c r="E7" i="7"/>
  <c r="H7" i="7" s="1"/>
  <c r="J5" i="7"/>
  <c r="E5" i="7"/>
  <c r="H5" i="7" s="1"/>
  <c r="J4" i="7"/>
  <c r="E4" i="7"/>
  <c r="H4" i="7" s="1"/>
  <c r="K20" i="7"/>
  <c r="J3" i="7"/>
  <c r="E3" i="7"/>
  <c r="K10" i="6"/>
  <c r="V13" i="6"/>
  <c r="W13" i="6"/>
  <c r="X13" i="6"/>
  <c r="O13" i="6"/>
  <c r="E7" i="6"/>
  <c r="F15" i="7" l="1"/>
  <c r="H15" i="7" s="1"/>
  <c r="H17" i="7"/>
  <c r="H16" i="7"/>
  <c r="H14" i="7"/>
  <c r="E20" i="7"/>
  <c r="Y20" i="7"/>
  <c r="I22" i="7"/>
  <c r="M22" i="7"/>
  <c r="J20" i="7"/>
  <c r="H3" i="7"/>
  <c r="Q20" i="7"/>
  <c r="K5" i="6"/>
  <c r="K3" i="6"/>
  <c r="K4" i="6"/>
  <c r="J4" i="6"/>
  <c r="J5" i="6"/>
  <c r="J7" i="6"/>
  <c r="J9" i="6"/>
  <c r="J10" i="6"/>
  <c r="E9" i="6"/>
  <c r="H9" i="6" s="1"/>
  <c r="E8" i="6"/>
  <c r="H8" i="6" s="1"/>
  <c r="H7" i="6"/>
  <c r="E5" i="6"/>
  <c r="H5" i="6" s="1"/>
  <c r="E4" i="6"/>
  <c r="H4" i="6" s="1"/>
  <c r="J3" i="6"/>
  <c r="E3" i="6"/>
  <c r="H3" i="6" s="1"/>
  <c r="P13" i="6"/>
  <c r="N13" i="6"/>
  <c r="M13" i="6"/>
  <c r="L13" i="6"/>
  <c r="I13" i="6"/>
  <c r="G13" i="6"/>
  <c r="F13" i="6"/>
  <c r="J12" i="6"/>
  <c r="E11" i="6"/>
  <c r="H11" i="6" s="1"/>
  <c r="E10" i="6"/>
  <c r="J2" i="6"/>
  <c r="K8" i="5"/>
  <c r="F20" i="7" l="1"/>
  <c r="H20" i="7" s="1"/>
  <c r="K13" i="6"/>
  <c r="M15" i="6"/>
  <c r="E13" i="6"/>
  <c r="Q13" i="6"/>
  <c r="J13" i="6"/>
  <c r="I15" i="6"/>
  <c r="H10" i="6"/>
  <c r="J9" i="5"/>
  <c r="J3" i="5"/>
  <c r="X11" i="5"/>
  <c r="W11" i="5"/>
  <c r="V11" i="5"/>
  <c r="P11" i="5"/>
  <c r="O11" i="5"/>
  <c r="N11" i="5"/>
  <c r="M11" i="5"/>
  <c r="L11" i="5"/>
  <c r="I11" i="5"/>
  <c r="G11" i="5"/>
  <c r="F11" i="5"/>
  <c r="J10" i="5"/>
  <c r="E9" i="5"/>
  <c r="H9" i="5" s="1"/>
  <c r="J8" i="5"/>
  <c r="E8" i="5"/>
  <c r="H8" i="5" s="1"/>
  <c r="J7" i="5"/>
  <c r="E7" i="5"/>
  <c r="H7" i="5" s="1"/>
  <c r="J6" i="5"/>
  <c r="E6" i="5"/>
  <c r="H6" i="5" s="1"/>
  <c r="J5" i="5"/>
  <c r="E5" i="5"/>
  <c r="H5" i="5" s="1"/>
  <c r="K11" i="5"/>
  <c r="E4" i="5"/>
  <c r="H4" i="5" s="1"/>
  <c r="E3" i="5"/>
  <c r="J2" i="5"/>
  <c r="J18" i="4"/>
  <c r="K13" i="4"/>
  <c r="K12" i="4"/>
  <c r="K10" i="4"/>
  <c r="H13" i="6" l="1"/>
  <c r="D13" i="6"/>
  <c r="I13" i="5"/>
  <c r="Q11" i="5"/>
  <c r="M13" i="5"/>
  <c r="E11" i="5"/>
  <c r="H11" i="5" s="1"/>
  <c r="J11" i="5"/>
  <c r="H3" i="5"/>
  <c r="W21" i="4"/>
  <c r="X21" i="4"/>
  <c r="V21" i="4"/>
  <c r="J8" i="4"/>
  <c r="K8" i="4"/>
  <c r="K5" i="4"/>
  <c r="K4" i="4"/>
  <c r="E9" i="4"/>
  <c r="H9" i="4" s="1"/>
  <c r="E18" i="4"/>
  <c r="H18" i="4" s="1"/>
  <c r="J17" i="4"/>
  <c r="E17" i="4"/>
  <c r="H17" i="4" s="1"/>
  <c r="J16" i="4"/>
  <c r="E16" i="4"/>
  <c r="H16" i="4" s="1"/>
  <c r="J15" i="4"/>
  <c r="E15" i="4"/>
  <c r="H15" i="4" s="1"/>
  <c r="E14" i="4"/>
  <c r="H14" i="4" s="1"/>
  <c r="J13" i="4"/>
  <c r="E13" i="4"/>
  <c r="H13" i="4" s="1"/>
  <c r="J12" i="4"/>
  <c r="E12" i="4"/>
  <c r="H12" i="4" s="1"/>
  <c r="J11" i="4"/>
  <c r="E11" i="4"/>
  <c r="H11" i="4" s="1"/>
  <c r="J10" i="4"/>
  <c r="E10" i="4"/>
  <c r="H10" i="4" s="1"/>
  <c r="E8" i="4"/>
  <c r="H8" i="4" s="1"/>
  <c r="J7" i="4"/>
  <c r="E7" i="4"/>
  <c r="H7" i="4" s="1"/>
  <c r="J6" i="4"/>
  <c r="E6" i="4"/>
  <c r="H6" i="4" s="1"/>
  <c r="J5" i="4"/>
  <c r="E5" i="4"/>
  <c r="H5" i="4" s="1"/>
  <c r="J4" i="4"/>
  <c r="E4" i="4"/>
  <c r="H4" i="4" s="1"/>
  <c r="E3" i="4"/>
  <c r="H3" i="4" s="1"/>
  <c r="P21" i="4"/>
  <c r="O21" i="4"/>
  <c r="N21" i="4"/>
  <c r="M21" i="4"/>
  <c r="L21" i="4"/>
  <c r="I21" i="4"/>
  <c r="G21" i="4"/>
  <c r="F21" i="4"/>
  <c r="J20" i="4"/>
  <c r="J19" i="4"/>
  <c r="E19" i="4"/>
  <c r="H19" i="4" s="1"/>
  <c r="J2" i="4"/>
  <c r="M21" i="3"/>
  <c r="I23" i="4" l="1"/>
  <c r="K21" i="4"/>
  <c r="M23" i="4"/>
  <c r="J21" i="4"/>
  <c r="E21" i="4"/>
  <c r="H21" i="4" s="1"/>
  <c r="Q21" i="4"/>
  <c r="V17" i="3"/>
  <c r="V19" i="3" s="1"/>
  <c r="F19" i="3"/>
  <c r="Y17" i="3"/>
  <c r="K12" i="3"/>
  <c r="K5" i="3"/>
  <c r="J5" i="3" s="1"/>
  <c r="X17" i="3"/>
  <c r="W17" i="3"/>
  <c r="K4" i="3"/>
  <c r="K3" i="3"/>
  <c r="K6" i="3"/>
  <c r="K7" i="3"/>
  <c r="K10" i="3"/>
  <c r="K11" i="3"/>
  <c r="I21" i="3"/>
  <c r="P19" i="3"/>
  <c r="O19" i="3"/>
  <c r="N19" i="3"/>
  <c r="M19" i="3"/>
  <c r="L19" i="3"/>
  <c r="I19" i="3"/>
  <c r="G19" i="3"/>
  <c r="J18" i="3"/>
  <c r="E17" i="3"/>
  <c r="H17" i="3" s="1"/>
  <c r="J16" i="3"/>
  <c r="E16" i="3"/>
  <c r="H16" i="3" s="1"/>
  <c r="J15" i="3"/>
  <c r="E15" i="3"/>
  <c r="H15" i="3" s="1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J10" i="3"/>
  <c r="E10" i="3"/>
  <c r="H10" i="3" s="1"/>
  <c r="J9" i="3"/>
  <c r="E9" i="3"/>
  <c r="H9" i="3" s="1"/>
  <c r="E8" i="3"/>
  <c r="H8" i="3" s="1"/>
  <c r="J7" i="3"/>
  <c r="E7" i="3"/>
  <c r="H7" i="3" s="1"/>
  <c r="J6" i="3"/>
  <c r="E6" i="3"/>
  <c r="H6" i="3" s="1"/>
  <c r="E5" i="3"/>
  <c r="H5" i="3" s="1"/>
  <c r="J4" i="3"/>
  <c r="E4" i="3"/>
  <c r="H4" i="3" s="1"/>
  <c r="J3" i="3"/>
  <c r="E3" i="3"/>
  <c r="H3" i="3" s="1"/>
  <c r="J2" i="3"/>
  <c r="X5" i="2"/>
  <c r="G33" i="2"/>
  <c r="Q31" i="2"/>
  <c r="I26" i="2"/>
  <c r="J26" i="2" s="1"/>
  <c r="J7" i="2"/>
  <c r="J9" i="2"/>
  <c r="H9" i="2"/>
  <c r="O31" i="2"/>
  <c r="V31" i="2"/>
  <c r="K31" i="2"/>
  <c r="J10" i="2"/>
  <c r="H10" i="2"/>
  <c r="E4" i="2"/>
  <c r="F4" i="2" s="1"/>
  <c r="J17" i="2"/>
  <c r="E17" i="2"/>
  <c r="H17" i="2" s="1"/>
  <c r="J16" i="2"/>
  <c r="H16" i="2"/>
  <c r="E29" i="2"/>
  <c r="F29" i="2" s="1"/>
  <c r="E28" i="2"/>
  <c r="F28" i="2" s="1"/>
  <c r="J27" i="2"/>
  <c r="E27" i="2"/>
  <c r="H27" i="2" s="1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I31" i="2"/>
  <c r="G31" i="2"/>
  <c r="P31" i="2"/>
  <c r="N31" i="2"/>
  <c r="M31" i="2"/>
  <c r="L31" i="2"/>
  <c r="J30" i="2"/>
  <c r="J15" i="2"/>
  <c r="E15" i="2"/>
  <c r="H15" i="2" s="1"/>
  <c r="J14" i="2"/>
  <c r="E14" i="2"/>
  <c r="H14" i="2" s="1"/>
  <c r="J13" i="2"/>
  <c r="E13" i="2"/>
  <c r="H13" i="2" s="1"/>
  <c r="J12" i="2"/>
  <c r="E12" i="2"/>
  <c r="H12" i="2" s="1"/>
  <c r="J11" i="2"/>
  <c r="E11" i="2"/>
  <c r="H11" i="2" s="1"/>
  <c r="E10" i="2"/>
  <c r="E9" i="2"/>
  <c r="J8" i="2"/>
  <c r="H8" i="2"/>
  <c r="E7" i="2"/>
  <c r="H7" i="2" s="1"/>
  <c r="E6" i="2"/>
  <c r="E5" i="2"/>
  <c r="F5" i="2" s="1"/>
  <c r="J2" i="2"/>
  <c r="K19" i="3" l="1"/>
  <c r="E19" i="3"/>
  <c r="H19" i="3" s="1"/>
  <c r="Q19" i="3"/>
  <c r="J19" i="3"/>
  <c r="F31" i="2"/>
  <c r="E31" i="2"/>
  <c r="E34" i="2" s="1"/>
  <c r="J31" i="2"/>
  <c r="N18" i="1"/>
  <c r="M18" i="1"/>
  <c r="K18" i="1"/>
  <c r="G18" i="1"/>
  <c r="F18" i="1"/>
  <c r="E18" i="1"/>
  <c r="D18" i="1"/>
  <c r="C18" i="1"/>
  <c r="O17" i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L12" i="1"/>
  <c r="J12" i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O18" i="1" s="1"/>
  <c r="J3" i="1"/>
  <c r="O2" i="1"/>
  <c r="H31" i="2" l="1"/>
  <c r="H18" i="1"/>
  <c r="J18" i="1"/>
  <c r="L18" i="1" s="1"/>
  <c r="L3" i="1"/>
</calcChain>
</file>

<file path=xl/sharedStrings.xml><?xml version="1.0" encoding="utf-8"?>
<sst xmlns="http://schemas.openxmlformats.org/spreadsheetml/2006/main" count="584" uniqueCount="109">
  <si>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</si>
  <si>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</si>
  <si>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</si>
  <si>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</si>
  <si>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</si>
  <si>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</si>
  <si>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</si>
  <si>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</si>
  <si>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</si>
  <si>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</si>
  <si>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</si>
  <si>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</si>
  <si>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</si>
  <si>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</si>
  <si>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Kim</t>
  </si>
  <si>
    <t>Sammye</t>
  </si>
  <si>
    <t>Jody</t>
  </si>
  <si>
    <t>Carrie</t>
  </si>
  <si>
    <t>Tim</t>
  </si>
  <si>
    <t>Ted</t>
  </si>
  <si>
    <t>Mr.West</t>
  </si>
  <si>
    <t>Sammye,Jody,Maria, Bart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</si>
  <si>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</si>
  <si>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</si>
  <si>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</si>
  <si>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</si>
  <si>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</si>
  <si>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</si>
  <si>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</si>
  <si>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</si>
  <si>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</si>
  <si>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</si>
  <si>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11:00</t>
  </si>
  <si>
    <t>11:15</t>
  </si>
  <si>
    <t>11:30</t>
  </si>
  <si>
    <t>11:45</t>
  </si>
  <si>
    <t>12:00</t>
  </si>
  <si>
    <t>12:30</t>
  </si>
  <si>
    <t>12:45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</si>
  <si>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</si>
  <si>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</si>
  <si>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</si>
  <si>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</si>
  <si>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</si>
  <si>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</si>
  <si>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</si>
  <si>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</si>
  <si>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</si>
  <si>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6:30</t>
  </si>
  <si>
    <t>Victor</t>
  </si>
  <si>
    <t>Suzanne</t>
  </si>
  <si>
    <t>Glenn</t>
  </si>
  <si>
    <t>Kathy</t>
  </si>
  <si>
    <t>Kelly</t>
  </si>
  <si>
    <t>Tim P.</t>
  </si>
  <si>
    <t>Manda</t>
  </si>
  <si>
    <t>Todd</t>
  </si>
  <si>
    <t>Cliff</t>
  </si>
  <si>
    <t>-</t>
  </si>
  <si>
    <t>Joy</t>
  </si>
  <si>
    <t>Brent</t>
  </si>
  <si>
    <t>09_3106-3113 (8); 08_3209-3210 (2).  20 Ordered: 23 Charged</t>
  </si>
  <si>
    <t>08_3301-3306[6]; 50 ordered, 44 Printed.</t>
  </si>
  <si>
    <t>DSC_00000116 - DSC_00000122 [11].  UPLOADED TO STAR SPORTS.</t>
  </si>
  <si>
    <t>08_3114 - 08_3142 (29].   UPLOADED TO STAR SPORTS.</t>
  </si>
  <si>
    <t>08_3307-3311[5]; 50 ordered, 45 Printed.</t>
  </si>
  <si>
    <t>vipS charged</t>
  </si>
  <si>
    <t>shot after 11:00 tour.</t>
  </si>
  <si>
    <t>BYPASSED UPSTAIRS?</t>
  </si>
  <si>
    <t>22 packages Given away</t>
  </si>
  <si>
    <t>:) MARIA !</t>
  </si>
  <si>
    <t>:) CLIFF !!</t>
  </si>
  <si>
    <t>kim</t>
  </si>
  <si>
    <t>Sherry</t>
  </si>
  <si>
    <t>Ples</t>
  </si>
  <si>
    <t>Glen</t>
  </si>
  <si>
    <t>Wayne</t>
  </si>
  <si>
    <t xml:space="preserve">took as two groups; </t>
  </si>
  <si>
    <t>Mr. West</t>
  </si>
  <si>
    <t>Roger</t>
  </si>
  <si>
    <t>Gloria</t>
  </si>
  <si>
    <t>Ordered 20; Printed 13.</t>
  </si>
  <si>
    <t>Ordered 33; Printed 33.</t>
  </si>
  <si>
    <t>pos 1</t>
  </si>
  <si>
    <t>pos 2</t>
  </si>
  <si>
    <t>vip</t>
  </si>
  <si>
    <t>Sammye….</t>
  </si>
  <si>
    <t>Todd??</t>
  </si>
  <si>
    <r>
      <rPr>
        <b/>
        <sz val="8"/>
        <color rgb="FFFF0000"/>
        <rFont val="Calibri"/>
        <family val="2"/>
        <scheme val="minor"/>
      </rPr>
      <t xml:space="preserve">Not previously Ordered; </t>
    </r>
    <r>
      <rPr>
        <sz val="8"/>
        <rFont val="Calibri"/>
        <family val="2"/>
        <scheme val="minor"/>
      </rPr>
      <t>Printed 9 (5x7) + 6 folders [so charging for 20.</t>
    </r>
  </si>
  <si>
    <t>:)  Brought all customers back today in person!!!!!!</t>
  </si>
  <si>
    <t>:) brought all customers back in person.</t>
  </si>
  <si>
    <t>:) Promotes customers to check out their photos!</t>
  </si>
  <si>
    <t>Phil</t>
  </si>
  <si>
    <t>Ordered 11; Printed 12.</t>
  </si>
  <si>
    <t>Tony</t>
  </si>
  <si>
    <t xml:space="preserve"> Printed;  Waste Sheets.
 Bypass (@: []);  No-Show:  Decline,  Digital-only;  Stolen.</t>
  </si>
  <si>
    <t>No Guests.</t>
  </si>
  <si>
    <t>[3689]</t>
  </si>
  <si>
    <t>12 Ordered; 10 printed.</t>
  </si>
  <si>
    <t>37 Ordered; 37 Printed</t>
  </si>
  <si>
    <t>25 Ordered; 21 Printed</t>
  </si>
  <si>
    <t>48 Ordered; 41 Printed.</t>
  </si>
  <si>
    <t>20 Ordered; 19 Printed</t>
  </si>
  <si>
    <t>Ted (1)</t>
  </si>
  <si>
    <t>Ted (2)</t>
  </si>
  <si>
    <t>Ted (3)</t>
  </si>
  <si>
    <t>Ted (4)</t>
  </si>
  <si>
    <t>Ted (5)</t>
  </si>
  <si>
    <t>AT&amp;T Stadium Tours 2023. DCR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</si>
</sst>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vertical="center"/>
    </xf>
    <xf numFmtId="20" fontId="0" fillId="10" borderId="13" xfId="0" applyNumberFormat="1" applyFill="1" applyBorder="1" applyAlignment="1">
      <alignment horizontal="center" vertical="center"/>
    </xf>
    <xf numFmtId="0" fontId="5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1" fontId="7" fillId="10" borderId="17" xfId="0" applyNumberFormat="1" applyFon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vertical="center" wrapText="1"/>
    </xf>
    <xf numFmtId="20" fontId="0" fillId="11" borderId="13" xfId="0" applyNumberFormat="1" applyFill="1" applyBorder="1" applyAlignment="1">
      <alignment horizontal="center" vertical="center"/>
    </xf>
    <xf numFmtId="0" fontId="5" fillId="11" borderId="14" xfId="0" applyFont="1" applyFill="1" applyBorder="1" applyAlignment="1">
      <alignment vertical="center"/>
    </xf>
    <xf numFmtId="0" fontId="6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1" fontId="7" fillId="11" borderId="13" xfId="0" applyNumberFormat="1" applyFont="1" applyFill="1" applyBorder="1" applyAlignment="1">
      <alignment horizontal="center" vertical="center"/>
    </xf>
    <xf numFmtId="1" fontId="7" fillId="11" borderId="17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 wrapText="1"/>
    </xf>
    <xf numFmtId="0" fontId="0" fillId="11" borderId="15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9" fillId="11" borderId="19" xfId="0" applyFont="1" applyFill="1" applyBorder="1" applyAlignment="1">
      <alignment vertical="center"/>
    </xf>
    <xf numFmtId="0" fontId="10" fillId="11" borderId="15" xfId="0" applyFont="1" applyFill="1" applyBorder="1" applyAlignment="1">
      <alignment horizontal="center" vertical="center"/>
    </xf>
    <xf numFmtId="20" fontId="0" fillId="14" borderId="13" xfId="0" applyNumberForma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" fontId="7" fillId="14" borderId="13" xfId="0" applyNumberFormat="1" applyFont="1" applyFill="1" applyBorder="1" applyAlignment="1">
      <alignment horizontal="center" vertical="center"/>
    </xf>
    <xf numFmtId="1" fontId="7" fillId="14" borderId="17" xfId="0" applyNumberFormat="1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vertical="center" wrapText="1"/>
    </xf>
    <xf numFmtId="49" fontId="0" fillId="9" borderId="20" xfId="0" applyNumberFormat="1" applyFill="1" applyBorder="1" applyAlignment="1">
      <alignment horizontal="center" vertical="center"/>
    </xf>
    <xf numFmtId="0" fontId="5" fillId="9" borderId="21" xfId="0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1" fontId="7" fillId="9" borderId="20" xfId="0" applyNumberFormat="1" applyFont="1" applyFill="1" applyBorder="1" applyAlignment="1">
      <alignment horizontal="center" vertical="center"/>
    </xf>
    <xf numFmtId="1" fontId="7" fillId="9" borderId="24" xfId="0" applyNumberFormat="1" applyFon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9" borderId="24" xfId="0" applyNumberForma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1" fontId="11" fillId="4" borderId="27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" fontId="11" fillId="4" borderId="30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 textRotation="90"/>
    </xf>
    <xf numFmtId="0" fontId="2" fillId="15" borderId="2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23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7" borderId="21" xfId="0" applyFont="1" applyFill="1" applyBorder="1" applyAlignment="1">
      <alignment horizontal="center" vertical="center" textRotation="90"/>
    </xf>
    <xf numFmtId="0" fontId="4" fillId="8" borderId="25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20" fontId="0" fillId="16" borderId="13" xfId="0" applyNumberFormat="1" applyFill="1" applyBorder="1" applyAlignment="1">
      <alignment horizontal="center" vertical="center"/>
    </xf>
    <xf numFmtId="0" fontId="5" fillId="16" borderId="14" xfId="0" applyFont="1" applyFill="1" applyBorder="1" applyAlignment="1">
      <alignment vertical="center"/>
    </xf>
    <xf numFmtId="1" fontId="7" fillId="16" borderId="13" xfId="0" applyNumberFormat="1" applyFont="1" applyFill="1" applyBorder="1" applyAlignment="1">
      <alignment horizontal="center" vertical="center"/>
    </xf>
    <xf numFmtId="1" fontId="7" fillId="16" borderId="17" xfId="0" applyNumberFormat="1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" fontId="0" fillId="16" borderId="16" xfId="0" applyNumberForma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20" fontId="0" fillId="6" borderId="13" xfId="0" applyNumberForma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7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20" fontId="0" fillId="17" borderId="13" xfId="0" applyNumberFormat="1" applyFill="1" applyBorder="1" applyAlignment="1">
      <alignment horizontal="center" vertical="center"/>
    </xf>
    <xf numFmtId="0" fontId="5" fillId="17" borderId="14" xfId="0" applyFont="1" applyFill="1" applyBorder="1" applyAlignment="1">
      <alignment vertical="center"/>
    </xf>
    <xf numFmtId="1" fontId="7" fillId="17" borderId="13" xfId="0" applyNumberFormat="1" applyFont="1" applyFill="1" applyBorder="1" applyAlignment="1">
      <alignment horizontal="center" vertical="center"/>
    </xf>
    <xf numFmtId="1" fontId="7" fillId="17" borderId="17" xfId="0" applyNumberFormat="1" applyFont="1" applyFill="1" applyBorder="1" applyAlignment="1">
      <alignment horizontal="center" vertical="center"/>
    </xf>
    <xf numFmtId="1" fontId="0" fillId="17" borderId="16" xfId="0" applyNumberFormat="1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" fontId="0" fillId="0" borderId="0" xfId="0" applyNumberFormat="1" applyAlignment="1">
      <alignment vertical="center"/>
    </xf>
    <xf numFmtId="0" fontId="6" fillId="12" borderId="13" xfId="0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0" fillId="0" borderId="0" xfId="0" applyNumberFormat="1"/>
    <xf numFmtId="0" fontId="2" fillId="7" borderId="14" xfId="0" applyFont="1" applyFill="1" applyBorder="1" applyAlignment="1">
      <alignment horizontal="center" vertical="center"/>
    </xf>
    <xf numFmtId="0" fontId="2" fillId="19" borderId="13" xfId="0" applyFont="1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1" fontId="7" fillId="9" borderId="17" xfId="0" applyNumberFormat="1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6" fillId="20" borderId="15" xfId="0" applyFont="1" applyFill="1" applyBorder="1" applyAlignment="1">
      <alignment horizontal="center" vertical="center"/>
    </xf>
    <xf numFmtId="0" fontId="10" fillId="20" borderId="16" xfId="0" applyFont="1" applyFill="1" applyBorder="1" applyAlignment="1">
      <alignment horizontal="center" vertical="center"/>
    </xf>
    <xf numFmtId="0" fontId="10" fillId="20" borderId="14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14" fillId="20" borderId="16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10" fillId="11" borderId="13" xfId="0" applyNumberFormat="1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vertical="center"/>
    </xf>
    <xf numFmtId="1" fontId="10" fillId="11" borderId="13" xfId="0" applyNumberFormat="1" applyFont="1" applyFill="1" applyBorder="1" applyAlignment="1">
      <alignment horizontal="center" vertical="center"/>
    </xf>
    <xf numFmtId="1" fontId="10" fillId="11" borderId="17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0" fillId="0" borderId="0" xfId="0" applyFont="1"/>
    <xf numFmtId="20" fontId="10" fillId="16" borderId="13" xfId="0" applyNumberFormat="1" applyFont="1" applyFill="1" applyBorder="1" applyAlignment="1">
      <alignment horizontal="center" vertical="center"/>
    </xf>
    <xf numFmtId="0" fontId="17" fillId="16" borderId="14" xfId="0" applyFont="1" applyFill="1" applyBorder="1" applyAlignment="1">
      <alignment vertical="center"/>
    </xf>
    <xf numFmtId="1" fontId="10" fillId="16" borderId="13" xfId="0" applyNumberFormat="1" applyFont="1" applyFill="1" applyBorder="1" applyAlignment="1">
      <alignment horizontal="center" vertical="center"/>
    </xf>
    <xf numFmtId="1" fontId="10" fillId="16" borderId="17" xfId="0" applyNumberFormat="1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20" fontId="10" fillId="4" borderId="13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3" fillId="11" borderId="34" xfId="0" applyFont="1" applyFill="1" applyBorder="1" applyAlignment="1">
      <alignment vertical="center" wrapText="1"/>
    </xf>
    <xf numFmtId="0" fontId="13" fillId="11" borderId="35" xfId="0" applyFont="1" applyFill="1" applyBorder="1" applyAlignment="1">
      <alignment vertical="center" wrapText="1"/>
    </xf>
    <xf numFmtId="0" fontId="13" fillId="11" borderId="19" xfId="0" applyFont="1" applyFill="1" applyBorder="1" applyAlignment="1">
      <alignment vertical="center" wrapText="1"/>
    </xf>
    <xf numFmtId="0" fontId="19" fillId="16" borderId="34" xfId="0" applyFont="1" applyFill="1" applyBorder="1" applyAlignment="1">
      <alignment vertical="center" wrapText="1"/>
    </xf>
    <xf numFmtId="0" fontId="19" fillId="16" borderId="35" xfId="0" applyFont="1" applyFill="1" applyBorder="1" applyAlignment="1">
      <alignment vertical="center" wrapText="1"/>
    </xf>
    <xf numFmtId="0" fontId="19" fillId="16" borderId="19" xfId="0" applyFont="1" applyFill="1" applyBorder="1" applyAlignment="1">
      <alignment vertical="center" wrapText="1"/>
    </xf>
    <xf numFmtId="0" fontId="19" fillId="11" borderId="34" xfId="0" applyFont="1" applyFill="1" applyBorder="1" applyAlignment="1">
      <alignment vertical="center" wrapText="1"/>
    </xf>
    <xf numFmtId="0" fontId="19" fillId="11" borderId="35" xfId="0" applyFont="1" applyFill="1" applyBorder="1" applyAlignment="1">
      <alignment vertical="center" wrapText="1"/>
    </xf>
    <xf numFmtId="0" fontId="19" fillId="11" borderId="1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7" xfId="0" applyFont="1" applyFill="1" applyBorder="1" applyAlignment="1">
      <alignment vertical="center"/>
    </xf>
    <xf numFmtId="0" fontId="9" fillId="9" borderId="26" xfId="0" applyFont="1" applyFill="1" applyBorder="1" applyAlignment="1">
      <alignment vertical="center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9" fillId="11" borderId="41" xfId="0" applyFont="1" applyFill="1" applyBorder="1" applyAlignment="1">
      <alignment horizontal="left" vertical="top" wrapText="1"/>
    </xf>
    <xf numFmtId="0" fontId="9" fillId="11" borderId="42" xfId="0" applyFont="1" applyFill="1" applyBorder="1" applyAlignment="1">
      <alignment horizontal="left" vertical="top" wrapText="1"/>
    </xf>
    <xf numFmtId="0" fontId="9" fillId="11" borderId="33" xfId="0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20" fillId="11" borderId="34" xfId="0" applyFont="1" applyFill="1" applyBorder="1" applyAlignment="1">
      <alignment vertical="center" wrapText="1"/>
    </xf>
    <xf numFmtId="0" fontId="20" fillId="11" borderId="35" xfId="0" applyFont="1" applyFill="1" applyBorder="1" applyAlignment="1">
      <alignment vertical="center" wrapText="1"/>
    </xf>
    <xf numFmtId="0" fontId="20" fillId="11" borderId="19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21" fillId="11" borderId="34" xfId="0" applyFont="1" applyFill="1" applyBorder="1" applyAlignment="1">
      <alignment vertical="center" wrapText="1"/>
    </xf>
    <xf numFmtId="0" fontId="21" fillId="11" borderId="35" xfId="0" applyFont="1" applyFill="1" applyBorder="1" applyAlignment="1">
      <alignment vertical="center" wrapText="1"/>
    </xf>
    <xf numFmtId="0" fontId="21" fillId="11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 wrapText="1"/>
    </xf>
    <xf numFmtId="0" fontId="9" fillId="11" borderId="35" xfId="0" applyFont="1" applyFill="1" applyBorder="1" applyAlignment="1">
      <alignment vertical="center" wrapText="1"/>
    </xf>
    <xf numFmtId="0" fontId="9" fillId="11" borderId="19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/>
    </xf>
    <xf numFmtId="0" fontId="9" fillId="11" borderId="35" xfId="0" applyFont="1" applyFill="1" applyBorder="1" applyAlignment="1">
      <alignment vertical="center"/>
    </xf>
    <xf numFmtId="0" fontId="9" fillId="11" borderId="19" xfId="0" applyFont="1" applyFill="1" applyBorder="1" applyAlignment="1">
      <alignment vertical="center"/>
    </xf>
    <xf numFmtId="0" fontId="9" fillId="16" borderId="34" xfId="0" applyFont="1" applyFill="1" applyBorder="1" applyAlignment="1">
      <alignment vertical="center" wrapText="1"/>
    </xf>
    <xf numFmtId="0" fontId="9" fillId="16" borderId="35" xfId="0" applyFont="1" applyFill="1" applyBorder="1" applyAlignment="1">
      <alignment vertical="center" wrapText="1"/>
    </xf>
    <xf numFmtId="0" fontId="9" fillId="16" borderId="19" xfId="0" applyFont="1" applyFill="1" applyBorder="1" applyAlignment="1">
      <alignment vertical="center" wrapText="1"/>
    </xf>
    <xf numFmtId="0" fontId="9" fillId="17" borderId="34" xfId="0" applyFont="1" applyFill="1" applyBorder="1" applyAlignment="1">
      <alignment vertical="center" wrapText="1"/>
    </xf>
    <xf numFmtId="0" fontId="9" fillId="17" borderId="35" xfId="0" applyFont="1" applyFill="1" applyBorder="1" applyAlignment="1">
      <alignment vertical="center" wrapText="1"/>
    </xf>
    <xf numFmtId="0" fontId="9" fillId="17" borderId="19" xfId="0" applyFont="1" applyFill="1" applyBorder="1" applyAlignment="1">
      <alignment vertical="center" wrapText="1"/>
    </xf>
    <xf numFmtId="0" fontId="13" fillId="16" borderId="34" xfId="0" applyFont="1" applyFill="1" applyBorder="1" applyAlignment="1">
      <alignment vertical="center" wrapText="1"/>
    </xf>
    <xf numFmtId="0" fontId="13" fillId="16" borderId="35" xfId="0" applyFont="1" applyFill="1" applyBorder="1" applyAlignment="1">
      <alignment vertical="center" wrapText="1"/>
    </xf>
    <xf numFmtId="0" fontId="13" fillId="16" borderId="19" xfId="0" applyFont="1" applyFill="1" applyBorder="1" applyAlignment="1">
      <alignment vertical="center" wrapText="1"/>
    </xf>
    <xf numFmtId="0" fontId="9" fillId="6" borderId="34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9" fillId="11" borderId="32" xfId="0" applyFont="1" applyFill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/>
    </xf>
    <xf numFmtId="0" fontId="15" fillId="16" borderId="16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/>
    </xf>
    <xf numFmtId="0" fontId="22" fillId="16" borderId="34" xfId="0" applyFont="1" applyFill="1" applyBorder="1" applyAlignment="1">
      <alignment vertical="center" wrapText="1"/>
    </xf>
    <xf numFmtId="0" fontId="22" fillId="16" borderId="35" xfId="0" applyFont="1" applyFill="1" applyBorder="1" applyAlignment="1">
      <alignment vertical="center" wrapText="1"/>
    </xf>
    <xf numFmtId="0" fontId="22" fillId="16" borderId="19" xfId="0" applyFont="1" applyFill="1" applyBorder="1" applyAlignment="1">
      <alignment vertical="center" wrapText="1"/>
    </xf>
    <xf numFmtId="0" fontId="22" fillId="11" borderId="34" xfId="0" applyFont="1" applyFill="1" applyBorder="1" applyAlignment="1">
      <alignment vertical="center" wrapText="1"/>
    </xf>
    <xf numFmtId="0" fontId="22" fillId="11" borderId="35" xfId="0" applyFont="1" applyFill="1" applyBorder="1" applyAlignment="1">
      <alignment vertical="center" wrapText="1"/>
    </xf>
    <xf numFmtId="0" fontId="22" fillId="11" borderId="19" xfId="0" applyFont="1" applyFill="1" applyBorder="1" applyAlignment="1">
      <alignment vertical="center" wrapText="1"/>
    </xf>
    <xf numFmtId="0" fontId="2" fillId="22" borderId="0" xfId="0" applyFont="1" applyFill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20" fontId="10" fillId="21" borderId="13" xfId="0" applyNumberFormat="1" applyFont="1" applyFill="1" applyBorder="1" applyAlignment="1">
      <alignment horizontal="center" vertical="center"/>
    </xf>
    <xf numFmtId="0" fontId="17" fillId="21" borderId="14" xfId="0" applyFont="1" applyFill="1" applyBorder="1" applyAlignment="1">
      <alignment vertical="center"/>
    </xf>
    <xf numFmtId="1" fontId="10" fillId="21" borderId="13" xfId="0" applyNumberFormat="1" applyFont="1" applyFill="1" applyBorder="1" applyAlignment="1">
      <alignment horizontal="center" vertical="center"/>
    </xf>
    <xf numFmtId="1" fontId="10" fillId="21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CCDD-9C97-41CA-B274-2454A4DF1605}">
  <dimension ref="A1:Y23"/>
  <sheetViews>
    <sheetView tabSelected="1" topLeftCell="A6" zoomScale="80" zoomScaleNormal="80" workbookViewId="0">
      <selection activeCell="E18" sqref="E18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7.2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/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s="182" customFormat="1" ht="26.25" customHeight="1" x14ac:dyDescent="0.3">
      <c r="A3" s="175">
        <v>0.41666666666666669</v>
      </c>
      <c r="B3" s="176" t="s">
        <v>59</v>
      </c>
      <c r="C3" s="177">
        <v>3721</v>
      </c>
      <c r="D3" s="178">
        <v>3721</v>
      </c>
      <c r="E3" s="171">
        <f t="shared" ref="E3:E11" si="0">IF(ISBLANK(C3),0,(D3-C3+1))</f>
        <v>1</v>
      </c>
      <c r="F3" s="179">
        <v>0</v>
      </c>
      <c r="G3" s="179">
        <v>0</v>
      </c>
      <c r="H3" s="180">
        <f>E3-G3-F3</f>
        <v>1</v>
      </c>
      <c r="I3" s="189">
        <v>1</v>
      </c>
      <c r="J3" s="181">
        <f t="shared" ref="J3:J9" si="1">I3-SUM(L3:P3,K3)</f>
        <v>0</v>
      </c>
      <c r="K3" s="190">
        <v>1</v>
      </c>
      <c r="L3" s="257">
        <v>0</v>
      </c>
      <c r="M3" s="258">
        <v>0</v>
      </c>
      <c r="N3" s="258">
        <v>0</v>
      </c>
      <c r="O3" s="258">
        <v>0</v>
      </c>
      <c r="P3" s="259">
        <v>0</v>
      </c>
      <c r="Q3" s="266"/>
      <c r="R3" s="267"/>
      <c r="S3" s="267"/>
      <c r="T3" s="267"/>
      <c r="U3" s="268"/>
      <c r="V3" s="202"/>
      <c r="W3" s="202">
        <v>1</v>
      </c>
      <c r="X3" s="202">
        <v>0</v>
      </c>
    </row>
    <row r="4" spans="1:24" s="182" customFormat="1" ht="26.25" customHeight="1" x14ac:dyDescent="0.3">
      <c r="A4" s="175">
        <v>0.45833333333333331</v>
      </c>
      <c r="B4" s="176" t="s">
        <v>50</v>
      </c>
      <c r="C4" s="177">
        <v>3722</v>
      </c>
      <c r="D4" s="178">
        <v>3723</v>
      </c>
      <c r="E4" s="171">
        <f t="shared" si="0"/>
        <v>2</v>
      </c>
      <c r="F4" s="179">
        <v>0</v>
      </c>
      <c r="G4" s="179">
        <v>0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v>0</v>
      </c>
      <c r="L4" s="257">
        <v>0</v>
      </c>
      <c r="M4" s="258">
        <v>0</v>
      </c>
      <c r="N4" s="258">
        <v>2</v>
      </c>
      <c r="O4" s="258">
        <v>0</v>
      </c>
      <c r="P4" s="259">
        <v>0</v>
      </c>
      <c r="Q4" s="266"/>
      <c r="R4" s="267"/>
      <c r="S4" s="267"/>
      <c r="T4" s="267"/>
      <c r="U4" s="268"/>
      <c r="V4" s="202"/>
      <c r="W4" s="202">
        <v>0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3724</v>
      </c>
      <c r="D5" s="178">
        <v>3725</v>
      </c>
      <c r="E5" s="171">
        <f t="shared" si="0"/>
        <v>2</v>
      </c>
      <c r="F5" s="179">
        <v>1</v>
      </c>
      <c r="G5" s="179">
        <v>0</v>
      </c>
      <c r="H5" s="180">
        <f t="shared" si="2"/>
        <v>1</v>
      </c>
      <c r="I5" s="189">
        <v>1</v>
      </c>
      <c r="J5" s="181">
        <f t="shared" si="1"/>
        <v>0</v>
      </c>
      <c r="K5" s="190">
        <v>1</v>
      </c>
      <c r="L5" s="257">
        <v>0</v>
      </c>
      <c r="M5" s="258">
        <v>0</v>
      </c>
      <c r="N5" s="258">
        <v>0</v>
      </c>
      <c r="O5" s="258">
        <v>0</v>
      </c>
      <c r="P5" s="259">
        <v>0</v>
      </c>
      <c r="Q5" s="266"/>
      <c r="R5" s="267"/>
      <c r="S5" s="267"/>
      <c r="T5" s="267"/>
      <c r="U5" s="268"/>
      <c r="V5" s="202"/>
      <c r="W5" s="202">
        <v>1</v>
      </c>
      <c r="X5" s="202">
        <v>0</v>
      </c>
    </row>
    <row r="6" spans="1:24" s="182" customFormat="1" ht="26.25" customHeight="1" x14ac:dyDescent="0.3">
      <c r="A6" s="175">
        <v>4.1666666666666664E-2</v>
      </c>
      <c r="B6" s="176" t="s">
        <v>59</v>
      </c>
      <c r="C6" s="177">
        <v>3726</v>
      </c>
      <c r="D6" s="178">
        <v>3732</v>
      </c>
      <c r="E6" s="171">
        <f>IF(ISBLANK(C6),0,(D6-C6+1))</f>
        <v>7</v>
      </c>
      <c r="F6" s="179">
        <v>3</v>
      </c>
      <c r="G6" s="179">
        <v>3</v>
      </c>
      <c r="H6" s="180" t="s">
        <v>58</v>
      </c>
      <c r="I6" s="189">
        <v>1</v>
      </c>
      <c r="J6" s="181">
        <f t="shared" si="1"/>
        <v>0</v>
      </c>
      <c r="K6" s="190">
        <v>1</v>
      </c>
      <c r="L6" s="257">
        <v>0</v>
      </c>
      <c r="M6" s="258">
        <v>0</v>
      </c>
      <c r="N6" s="258">
        <v>0</v>
      </c>
      <c r="O6" s="258">
        <v>0</v>
      </c>
      <c r="P6" s="259">
        <v>0</v>
      </c>
      <c r="Q6" s="266"/>
      <c r="R6" s="267"/>
      <c r="S6" s="267"/>
      <c r="T6" s="267"/>
      <c r="U6" s="268"/>
      <c r="V6" s="202"/>
      <c r="W6" s="202">
        <v>1</v>
      </c>
      <c r="X6" s="202">
        <v>0</v>
      </c>
    </row>
    <row r="7" spans="1:24" s="182" customFormat="1" ht="26.25" customHeight="1" x14ac:dyDescent="0.3">
      <c r="A7" s="183">
        <v>6.25E-2</v>
      </c>
      <c r="B7" s="184" t="s">
        <v>52</v>
      </c>
      <c r="C7" s="185">
        <v>3733</v>
      </c>
      <c r="D7" s="186">
        <v>3734</v>
      </c>
      <c r="E7" s="171">
        <f t="shared" si="0"/>
        <v>2</v>
      </c>
      <c r="F7" s="187">
        <v>2</v>
      </c>
      <c r="G7" s="187">
        <v>0</v>
      </c>
      <c r="H7" s="180">
        <f t="shared" si="2"/>
        <v>0</v>
      </c>
      <c r="I7" s="191" t="s">
        <v>58</v>
      </c>
      <c r="J7" s="181" t="s">
        <v>58</v>
      </c>
      <c r="K7" s="188" t="s">
        <v>58</v>
      </c>
      <c r="L7" s="260" t="s">
        <v>58</v>
      </c>
      <c r="M7" s="261" t="s">
        <v>58</v>
      </c>
      <c r="N7" s="261" t="s">
        <v>58</v>
      </c>
      <c r="O7" s="261" t="s">
        <v>58</v>
      </c>
      <c r="P7" s="262" t="s">
        <v>58</v>
      </c>
      <c r="Q7" s="263" t="s">
        <v>100</v>
      </c>
      <c r="R7" s="264"/>
      <c r="S7" s="264"/>
      <c r="T7" s="264"/>
      <c r="U7" s="265"/>
      <c r="V7" s="202">
        <v>25</v>
      </c>
      <c r="W7" s="202" t="s">
        <v>58</v>
      </c>
      <c r="X7" s="202" t="s">
        <v>58</v>
      </c>
    </row>
    <row r="8" spans="1:24" s="182" customFormat="1" ht="26.25" customHeight="1" x14ac:dyDescent="0.3">
      <c r="A8" s="175">
        <v>8.3333333333333329E-2</v>
      </c>
      <c r="B8" s="176" t="s">
        <v>14</v>
      </c>
      <c r="C8" s="177">
        <v>3735</v>
      </c>
      <c r="D8" s="178">
        <v>3748</v>
      </c>
      <c r="E8" s="171">
        <f t="shared" si="0"/>
        <v>14</v>
      </c>
      <c r="F8" s="179">
        <v>1</v>
      </c>
      <c r="G8" s="179">
        <v>1</v>
      </c>
      <c r="H8" s="180">
        <f t="shared" si="2"/>
        <v>12</v>
      </c>
      <c r="I8" s="189">
        <v>12</v>
      </c>
      <c r="J8" s="181">
        <f t="shared" si="1"/>
        <v>0</v>
      </c>
      <c r="K8" s="190">
        <v>7</v>
      </c>
      <c r="L8" s="257">
        <v>0</v>
      </c>
      <c r="M8" s="258">
        <v>2</v>
      </c>
      <c r="N8" s="258">
        <v>3</v>
      </c>
      <c r="O8" s="258">
        <v>0</v>
      </c>
      <c r="P8" s="259">
        <v>0</v>
      </c>
      <c r="Q8" s="266"/>
      <c r="R8" s="267"/>
      <c r="S8" s="267"/>
      <c r="T8" s="267"/>
      <c r="U8" s="268"/>
      <c r="V8" s="202"/>
      <c r="W8" s="202">
        <v>4</v>
      </c>
      <c r="X8" s="202">
        <v>3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3749</v>
      </c>
      <c r="D9" s="178">
        <v>3753</v>
      </c>
      <c r="E9" s="171">
        <f t="shared" si="0"/>
        <v>5</v>
      </c>
      <c r="F9" s="179">
        <v>0</v>
      </c>
      <c r="G9" s="179">
        <v>1</v>
      </c>
      <c r="H9" s="180">
        <f t="shared" si="2"/>
        <v>4</v>
      </c>
      <c r="I9" s="189">
        <v>4</v>
      </c>
      <c r="J9" s="181">
        <f t="shared" si="1"/>
        <v>0</v>
      </c>
      <c r="K9" s="190">
        <v>3</v>
      </c>
      <c r="L9" s="257">
        <v>0</v>
      </c>
      <c r="M9" s="258">
        <v>0</v>
      </c>
      <c r="N9" s="258">
        <v>1</v>
      </c>
      <c r="O9" s="258">
        <v>0</v>
      </c>
      <c r="P9" s="259">
        <v>0</v>
      </c>
      <c r="Q9" s="266"/>
      <c r="R9" s="267"/>
      <c r="S9" s="267"/>
      <c r="T9" s="267"/>
      <c r="U9" s="268"/>
      <c r="V9" s="202"/>
      <c r="W9" s="202">
        <v>1</v>
      </c>
      <c r="X9" s="202">
        <v>2</v>
      </c>
    </row>
    <row r="10" spans="1:24" s="182" customFormat="1" ht="26.25" customHeight="1" x14ac:dyDescent="0.3">
      <c r="A10" s="183">
        <v>0.125</v>
      </c>
      <c r="B10" s="184" t="s">
        <v>56</v>
      </c>
      <c r="C10" s="185">
        <v>3754</v>
      </c>
      <c r="D10" s="186">
        <v>3756</v>
      </c>
      <c r="E10" s="171">
        <f t="shared" si="0"/>
        <v>3</v>
      </c>
      <c r="F10" s="187">
        <v>3</v>
      </c>
      <c r="G10" s="187">
        <v>0</v>
      </c>
      <c r="H10" s="180">
        <f>E10-G10-F10</f>
        <v>0</v>
      </c>
      <c r="I10" s="191" t="s">
        <v>58</v>
      </c>
      <c r="J10" s="181" t="s">
        <v>58</v>
      </c>
      <c r="K10" s="188" t="s">
        <v>58</v>
      </c>
      <c r="L10" s="260"/>
      <c r="M10" s="261"/>
      <c r="N10" s="261"/>
      <c r="O10" s="261"/>
      <c r="P10" s="262"/>
      <c r="Q10" s="263" t="s">
        <v>101</v>
      </c>
      <c r="R10" s="264"/>
      <c r="S10" s="264"/>
      <c r="T10" s="264"/>
      <c r="U10" s="265"/>
      <c r="V10" s="202">
        <v>48</v>
      </c>
      <c r="W10" s="202" t="s">
        <v>58</v>
      </c>
      <c r="X10" s="202" t="s">
        <v>58</v>
      </c>
    </row>
    <row r="11" spans="1:24" s="182" customFormat="1" ht="26.25" customHeight="1" x14ac:dyDescent="0.3">
      <c r="A11" s="183">
        <v>0.14583333333333334</v>
      </c>
      <c r="B11" s="184" t="s">
        <v>23</v>
      </c>
      <c r="C11" s="185">
        <v>3757</v>
      </c>
      <c r="D11" s="186">
        <v>3758</v>
      </c>
      <c r="E11" s="171">
        <f t="shared" si="0"/>
        <v>2</v>
      </c>
      <c r="F11" s="187">
        <v>2</v>
      </c>
      <c r="G11" s="187">
        <v>0</v>
      </c>
      <c r="H11" s="180">
        <f t="shared" ref="H11:H13" si="3">E11-G11-F11</f>
        <v>0</v>
      </c>
      <c r="I11" s="191" t="s">
        <v>58</v>
      </c>
      <c r="J11" s="181" t="s">
        <v>58</v>
      </c>
      <c r="K11" s="188" t="s">
        <v>58</v>
      </c>
      <c r="L11" s="260"/>
      <c r="M11" s="261"/>
      <c r="N11" s="261"/>
      <c r="O11" s="261"/>
      <c r="P11" s="262"/>
      <c r="Q11" s="263" t="s">
        <v>102</v>
      </c>
      <c r="R11" s="264"/>
      <c r="S11" s="264"/>
      <c r="T11" s="264"/>
      <c r="U11" s="265"/>
      <c r="V11" s="202">
        <v>20</v>
      </c>
      <c r="W11" s="202" t="s">
        <v>58</v>
      </c>
      <c r="X11" s="202" t="s">
        <v>58</v>
      </c>
    </row>
    <row r="12" spans="1:24" s="182" customFormat="1" ht="26.25" customHeight="1" x14ac:dyDescent="0.3">
      <c r="A12" s="175">
        <v>0.16666666666666666</v>
      </c>
      <c r="B12" s="176" t="s">
        <v>55</v>
      </c>
      <c r="C12" s="177">
        <v>3759</v>
      </c>
      <c r="D12" s="178">
        <v>3766</v>
      </c>
      <c r="E12" s="171">
        <f t="shared" ref="E12:E13" si="4">IF(ISBLANK(C12),0,(D12-C12+1))</f>
        <v>8</v>
      </c>
      <c r="F12" s="179">
        <v>0</v>
      </c>
      <c r="G12" s="179">
        <v>2</v>
      </c>
      <c r="H12" s="180">
        <f t="shared" si="3"/>
        <v>6</v>
      </c>
      <c r="I12" s="189">
        <v>6</v>
      </c>
      <c r="J12" s="181">
        <f t="shared" ref="J12" si="5">I12-SUM(L12:P12,K12)</f>
        <v>0</v>
      </c>
      <c r="K12" s="190">
        <v>2</v>
      </c>
      <c r="L12" s="257">
        <v>4</v>
      </c>
      <c r="M12" s="258">
        <v>0</v>
      </c>
      <c r="N12" s="258">
        <v>0</v>
      </c>
      <c r="O12" s="258">
        <v>0</v>
      </c>
      <c r="P12" s="259">
        <v>0</v>
      </c>
      <c r="Q12" s="266"/>
      <c r="R12" s="267"/>
      <c r="S12" s="267"/>
      <c r="T12" s="267"/>
      <c r="U12" s="268"/>
      <c r="V12" s="202"/>
      <c r="W12" s="202">
        <v>2</v>
      </c>
      <c r="X12" s="202">
        <v>0</v>
      </c>
    </row>
    <row r="13" spans="1:24" s="182" customFormat="1" ht="26.25" customHeight="1" x14ac:dyDescent="0.3">
      <c r="A13" s="183">
        <v>0.23958333333333334</v>
      </c>
      <c r="B13" s="184" t="s">
        <v>103</v>
      </c>
      <c r="C13" s="185">
        <v>3767</v>
      </c>
      <c r="D13" s="186">
        <v>3774</v>
      </c>
      <c r="E13" s="171">
        <f t="shared" si="4"/>
        <v>8</v>
      </c>
      <c r="F13" s="187">
        <v>8</v>
      </c>
      <c r="G13" s="187">
        <v>0</v>
      </c>
      <c r="H13" s="180">
        <f t="shared" si="3"/>
        <v>0</v>
      </c>
      <c r="I13" s="191" t="s">
        <v>58</v>
      </c>
      <c r="J13" s="181" t="s">
        <v>58</v>
      </c>
      <c r="K13" s="188" t="s">
        <v>58</v>
      </c>
      <c r="L13" s="260" t="s">
        <v>58</v>
      </c>
      <c r="M13" s="261" t="s">
        <v>58</v>
      </c>
      <c r="N13" s="261" t="s">
        <v>58</v>
      </c>
      <c r="O13" s="261" t="s">
        <v>58</v>
      </c>
      <c r="P13" s="262" t="s">
        <v>58</v>
      </c>
      <c r="Q13" s="263"/>
      <c r="R13" s="264"/>
      <c r="S13" s="264"/>
      <c r="T13" s="264"/>
      <c r="U13" s="265"/>
      <c r="V13" s="202">
        <v>24</v>
      </c>
      <c r="W13" s="202" t="s">
        <v>58</v>
      </c>
      <c r="X13" s="202" t="s">
        <v>58</v>
      </c>
    </row>
    <row r="14" spans="1:24" s="182" customFormat="1" ht="26.25" customHeight="1" x14ac:dyDescent="0.3">
      <c r="A14" s="183">
        <v>0.23958333333333334</v>
      </c>
      <c r="B14" s="184" t="s">
        <v>104</v>
      </c>
      <c r="C14" s="185">
        <v>3775</v>
      </c>
      <c r="D14" s="186">
        <v>3777</v>
      </c>
      <c r="E14" s="171">
        <f t="shared" ref="E14:E15" si="6">IF(ISBLANK(C14),0,(D14-C14+1))</f>
        <v>3</v>
      </c>
      <c r="F14" s="270">
        <f>E14</f>
        <v>3</v>
      </c>
      <c r="G14" s="187">
        <v>0</v>
      </c>
      <c r="H14" s="180">
        <f t="shared" ref="H14:H15" si="7">E14-G14-F14</f>
        <v>0</v>
      </c>
      <c r="I14" s="191" t="s">
        <v>58</v>
      </c>
      <c r="J14" s="181" t="s">
        <v>58</v>
      </c>
      <c r="K14" s="188" t="s">
        <v>58</v>
      </c>
      <c r="L14" s="260" t="s">
        <v>58</v>
      </c>
      <c r="M14" s="261" t="s">
        <v>58</v>
      </c>
      <c r="N14" s="261" t="s">
        <v>58</v>
      </c>
      <c r="O14" s="261" t="s">
        <v>58</v>
      </c>
      <c r="P14" s="262" t="s">
        <v>58</v>
      </c>
      <c r="Q14" s="263"/>
      <c r="R14" s="264"/>
      <c r="S14" s="264"/>
      <c r="T14" s="264"/>
      <c r="U14" s="265"/>
      <c r="V14" s="202">
        <v>30</v>
      </c>
      <c r="W14" s="202" t="s">
        <v>58</v>
      </c>
      <c r="X14" s="202" t="s">
        <v>58</v>
      </c>
    </row>
    <row r="15" spans="1:24" s="182" customFormat="1" ht="26.25" customHeight="1" x14ac:dyDescent="0.3">
      <c r="A15" s="183">
        <v>0.23958333333333334</v>
      </c>
      <c r="B15" s="184" t="s">
        <v>105</v>
      </c>
      <c r="C15" s="185">
        <v>3778</v>
      </c>
      <c r="D15" s="186">
        <v>3780</v>
      </c>
      <c r="E15" s="171">
        <f t="shared" si="6"/>
        <v>3</v>
      </c>
      <c r="F15" s="270">
        <f t="shared" ref="F15:F18" si="8">E15</f>
        <v>3</v>
      </c>
      <c r="G15" s="187">
        <v>0</v>
      </c>
      <c r="H15" s="180">
        <f t="shared" si="7"/>
        <v>0</v>
      </c>
      <c r="I15" s="191" t="s">
        <v>58</v>
      </c>
      <c r="J15" s="181" t="s">
        <v>58</v>
      </c>
      <c r="K15" s="188" t="s">
        <v>58</v>
      </c>
      <c r="L15" s="260" t="s">
        <v>58</v>
      </c>
      <c r="M15" s="261" t="s">
        <v>58</v>
      </c>
      <c r="N15" s="261" t="s">
        <v>58</v>
      </c>
      <c r="O15" s="261" t="s">
        <v>58</v>
      </c>
      <c r="P15" s="262" t="s">
        <v>58</v>
      </c>
      <c r="Q15" s="263"/>
      <c r="R15" s="264"/>
      <c r="S15" s="264"/>
      <c r="T15" s="264"/>
      <c r="U15" s="265"/>
      <c r="V15" s="202">
        <v>41</v>
      </c>
      <c r="W15" s="202" t="s">
        <v>58</v>
      </c>
      <c r="X15" s="202" t="s">
        <v>58</v>
      </c>
    </row>
    <row r="16" spans="1:24" s="182" customFormat="1" ht="26.25" customHeight="1" x14ac:dyDescent="0.3">
      <c r="A16" s="183">
        <v>0.23958333333333334</v>
      </c>
      <c r="B16" s="184" t="s">
        <v>106</v>
      </c>
      <c r="C16" s="185">
        <v>3781</v>
      </c>
      <c r="D16" s="186">
        <v>3782</v>
      </c>
      <c r="E16" s="171">
        <f t="shared" ref="E16:E17" si="9">IF(ISBLANK(C16),0,(D16-C16+1))</f>
        <v>2</v>
      </c>
      <c r="F16" s="270">
        <f t="shared" si="8"/>
        <v>2</v>
      </c>
      <c r="G16" s="187">
        <v>0</v>
      </c>
      <c r="H16" s="180">
        <f t="shared" ref="H16:H17" si="10">E16-G16-F16</f>
        <v>0</v>
      </c>
      <c r="I16" s="191" t="s">
        <v>58</v>
      </c>
      <c r="J16" s="181" t="s">
        <v>58</v>
      </c>
      <c r="K16" s="188" t="s">
        <v>58</v>
      </c>
      <c r="L16" s="260" t="s">
        <v>58</v>
      </c>
      <c r="M16" s="261" t="s">
        <v>58</v>
      </c>
      <c r="N16" s="261" t="s">
        <v>58</v>
      </c>
      <c r="O16" s="261" t="s">
        <v>58</v>
      </c>
      <c r="P16" s="262" t="s">
        <v>58</v>
      </c>
      <c r="Q16" s="263"/>
      <c r="R16" s="264"/>
      <c r="S16" s="264"/>
      <c r="T16" s="264"/>
      <c r="U16" s="265"/>
      <c r="V16" s="202">
        <v>52</v>
      </c>
      <c r="W16" s="202" t="s">
        <v>58</v>
      </c>
      <c r="X16" s="202" t="s">
        <v>58</v>
      </c>
    </row>
    <row r="17" spans="1:25" s="182" customFormat="1" ht="26.25" customHeight="1" x14ac:dyDescent="0.3">
      <c r="A17" s="183">
        <v>0.23958333333333334</v>
      </c>
      <c r="B17" s="184" t="s">
        <v>107</v>
      </c>
      <c r="C17" s="185">
        <v>3783</v>
      </c>
      <c r="D17" s="186">
        <v>3786</v>
      </c>
      <c r="E17" s="171">
        <f t="shared" si="9"/>
        <v>4</v>
      </c>
      <c r="F17" s="270">
        <f t="shared" si="8"/>
        <v>4</v>
      </c>
      <c r="G17" s="187">
        <v>0</v>
      </c>
      <c r="H17" s="180">
        <f t="shared" si="10"/>
        <v>0</v>
      </c>
      <c r="I17" s="191" t="s">
        <v>58</v>
      </c>
      <c r="J17" s="181" t="s">
        <v>58</v>
      </c>
      <c r="K17" s="188" t="s">
        <v>58</v>
      </c>
      <c r="L17" s="260" t="s">
        <v>58</v>
      </c>
      <c r="M17" s="261" t="s">
        <v>58</v>
      </c>
      <c r="N17" s="261" t="s">
        <v>58</v>
      </c>
      <c r="O17" s="261" t="s">
        <v>58</v>
      </c>
      <c r="P17" s="262" t="s">
        <v>58</v>
      </c>
      <c r="Q17" s="263"/>
      <c r="R17" s="264"/>
      <c r="S17" s="264"/>
      <c r="T17" s="264"/>
      <c r="U17" s="265"/>
      <c r="V17" s="202">
        <v>45</v>
      </c>
      <c r="W17" s="202" t="s">
        <v>58</v>
      </c>
      <c r="X17" s="202" t="s">
        <v>58</v>
      </c>
    </row>
    <row r="18" spans="1:25" s="182" customFormat="1" ht="26.25" customHeight="1" x14ac:dyDescent="0.3">
      <c r="A18" s="271">
        <v>0.23958333333333334</v>
      </c>
      <c r="B18" s="272" t="s">
        <v>107</v>
      </c>
      <c r="C18" s="273">
        <v>3767</v>
      </c>
      <c r="D18" s="274">
        <v>3786</v>
      </c>
      <c r="E18" s="171">
        <f t="shared" ref="E18" si="11">IF(ISBLANK(C18),0,(D18-C18+1))</f>
        <v>20</v>
      </c>
      <c r="F18" s="270">
        <f t="shared" si="8"/>
        <v>20</v>
      </c>
      <c r="G18" s="187">
        <v>0</v>
      </c>
      <c r="H18" s="180">
        <f t="shared" ref="H18" si="12">E18-G18-F18</f>
        <v>0</v>
      </c>
      <c r="I18" s="191" t="s">
        <v>58</v>
      </c>
      <c r="J18" s="181" t="s">
        <v>58</v>
      </c>
      <c r="K18" s="188" t="s">
        <v>58</v>
      </c>
      <c r="L18" s="260" t="s">
        <v>58</v>
      </c>
      <c r="M18" s="261" t="s">
        <v>58</v>
      </c>
      <c r="N18" s="261" t="s">
        <v>58</v>
      </c>
      <c r="O18" s="261" t="s">
        <v>58</v>
      </c>
      <c r="P18" s="262" t="s">
        <v>58</v>
      </c>
      <c r="Q18" s="263"/>
      <c r="R18" s="264"/>
      <c r="S18" s="264"/>
      <c r="T18" s="264"/>
      <c r="U18" s="265"/>
      <c r="V18" s="203">
        <f>SUM(V13:V17)</f>
        <v>192</v>
      </c>
      <c r="W18" s="202" t="s">
        <v>58</v>
      </c>
      <c r="X18" s="202" t="s">
        <v>58</v>
      </c>
    </row>
    <row r="19" spans="1:25" ht="7.5" customHeight="1" thickBot="1" x14ac:dyDescent="0.35">
      <c r="A19" s="66"/>
      <c r="B19" s="67"/>
      <c r="C19" s="71"/>
      <c r="D19" s="72"/>
      <c r="E19" s="73">
        <v>0</v>
      </c>
      <c r="F19" s="69"/>
      <c r="G19" s="69"/>
      <c r="H19" s="74">
        <v>0</v>
      </c>
      <c r="I19" s="75"/>
      <c r="J19" s="77"/>
      <c r="K19" s="76"/>
      <c r="L19" s="68"/>
      <c r="M19" s="69"/>
      <c r="N19" s="69"/>
      <c r="O19" s="69"/>
      <c r="P19" s="70"/>
      <c r="Q19" s="214"/>
      <c r="R19" s="215"/>
      <c r="S19" s="215"/>
      <c r="T19" s="215"/>
      <c r="U19" s="216"/>
    </row>
    <row r="20" spans="1:25" s="79" customFormat="1" ht="30.75" customHeight="1" x14ac:dyDescent="0.3">
      <c r="B20" s="80"/>
      <c r="D20" s="204"/>
      <c r="E20" s="84">
        <f>SUM(E2:E19)</f>
        <v>86</v>
      </c>
      <c r="F20" s="85">
        <f>SUM(F2:F19)</f>
        <v>52</v>
      </c>
      <c r="G20" s="85">
        <f>SUM(G2:G19)</f>
        <v>7</v>
      </c>
      <c r="H20" s="86">
        <f>E20-F20-G20</f>
        <v>27</v>
      </c>
      <c r="I20" s="87">
        <f>SUM(I2:I19)</f>
        <v>27</v>
      </c>
      <c r="J20" s="89">
        <f>SUM(J2:J19)</f>
        <v>0</v>
      </c>
      <c r="K20" s="88">
        <f>SUM(K2:K19)</f>
        <v>15</v>
      </c>
      <c r="L20" s="81">
        <f>SUM(L2:L19)</f>
        <v>4</v>
      </c>
      <c r="M20" s="82">
        <f>SUM(M2:M19)</f>
        <v>2</v>
      </c>
      <c r="N20" s="82">
        <f>SUM(N2:N19)</f>
        <v>6</v>
      </c>
      <c r="O20" s="82">
        <f>SUM(O2:O19)</f>
        <v>0</v>
      </c>
      <c r="P20" s="82">
        <f>SUM(P2:P19)</f>
        <v>0</v>
      </c>
      <c r="Q20" s="83">
        <f>SUM(L20:P20)</f>
        <v>12</v>
      </c>
      <c r="R20" s="217" t="s">
        <v>108</v>
      </c>
      <c r="S20" s="218"/>
      <c r="T20" s="218"/>
      <c r="U20" s="219"/>
      <c r="V20" s="203">
        <f>SUM(V2:V17)</f>
        <v>285</v>
      </c>
      <c r="W20" s="203">
        <f>SUM(W2:W19)</f>
        <v>10</v>
      </c>
      <c r="X20" s="203">
        <f>SUM(X2:X19)</f>
        <v>5</v>
      </c>
      <c r="Y20" s="269">
        <f>SUM(W20:X20)</f>
        <v>15</v>
      </c>
    </row>
    <row r="21" spans="1:25" ht="118.2" thickBot="1" x14ac:dyDescent="0.35">
      <c r="E21" s="94" t="s">
        <v>27</v>
      </c>
      <c r="F21" s="95" t="s">
        <v>28</v>
      </c>
      <c r="G21" s="95" t="s">
        <v>31</v>
      </c>
      <c r="H21" s="96" t="s">
        <v>9</v>
      </c>
      <c r="I21" s="97" t="s">
        <v>29</v>
      </c>
      <c r="J21" s="99" t="s">
        <v>12</v>
      </c>
      <c r="K21" s="98" t="s">
        <v>11</v>
      </c>
      <c r="L21" s="90" t="s">
        <v>0</v>
      </c>
      <c r="M21" s="91" t="s">
        <v>1</v>
      </c>
      <c r="N21" s="91" t="s">
        <v>2</v>
      </c>
      <c r="O21" s="91" t="s">
        <v>24</v>
      </c>
      <c r="P21" s="91" t="s">
        <v>25</v>
      </c>
      <c r="Q21" s="92" t="s">
        <v>26</v>
      </c>
      <c r="R21" s="220" t="s">
        <v>95</v>
      </c>
      <c r="S21" s="221"/>
      <c r="T21" s="221"/>
      <c r="U21" s="222"/>
    </row>
    <row r="22" spans="1:25" s="93" customFormat="1" x14ac:dyDescent="0.3">
      <c r="A22"/>
      <c r="B22" s="1"/>
      <c r="I22" s="100">
        <f>I20+G20</f>
        <v>34</v>
      </c>
      <c r="J22" s="79"/>
      <c r="K22" s="101"/>
      <c r="M22" s="93">
        <f>L20+M20</f>
        <v>6</v>
      </c>
      <c r="Q22" s="102"/>
      <c r="R22" s="102"/>
      <c r="S22" s="102"/>
      <c r="T22" s="102"/>
      <c r="U22" s="102"/>
      <c r="V22" s="201"/>
      <c r="W22" s="201"/>
      <c r="X22" s="201"/>
    </row>
    <row r="23" spans="1:25" s="93" customFormat="1" x14ac:dyDescent="0.3">
      <c r="A23"/>
      <c r="B23" s="1"/>
      <c r="E23" s="134"/>
      <c r="I23" s="100"/>
      <c r="J23" s="79"/>
      <c r="K23" s="101"/>
      <c r="Q23" s="102"/>
      <c r="R23" s="102"/>
      <c r="S23" s="102"/>
      <c r="T23" s="102"/>
      <c r="U23" s="102"/>
      <c r="V23" s="201"/>
      <c r="W23" s="201"/>
      <c r="X23" s="201"/>
    </row>
  </sheetData>
  <mergeCells count="21">
    <mergeCell ref="R20:U20"/>
    <mergeCell ref="R21:U21"/>
    <mergeCell ref="Q12:U12"/>
    <mergeCell ref="Q13:U13"/>
    <mergeCell ref="Q14:U14"/>
    <mergeCell ref="Q15:U15"/>
    <mergeCell ref="Q16:U16"/>
    <mergeCell ref="Q17:U17"/>
    <mergeCell ref="Q18:U18"/>
    <mergeCell ref="Q7:U7"/>
    <mergeCell ref="Q8:U8"/>
    <mergeCell ref="Q9:U9"/>
    <mergeCell ref="Q10:U10"/>
    <mergeCell ref="Q11:U11"/>
    <mergeCell ref="Q19:U19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D293-676D-476D-9B75-B05E82F9F23F}">
  <dimension ref="A1:X16"/>
  <sheetViews>
    <sheetView topLeftCell="I1" zoomScale="80" zoomScaleNormal="80" workbookViewId="0">
      <selection activeCell="AB7" sqref="AB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21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  <col min="22" max="24" width="8.88671875" style="20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  <c r="V1" s="200" t="s">
        <v>85</v>
      </c>
      <c r="W1" s="200" t="s">
        <v>83</v>
      </c>
      <c r="X1" s="200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s="182" customFormat="1" ht="26.25" customHeight="1" x14ac:dyDescent="0.3">
      <c r="A3" s="175">
        <v>0.41666666666666669</v>
      </c>
      <c r="B3" s="176" t="s">
        <v>17</v>
      </c>
      <c r="C3" s="177">
        <v>3672</v>
      </c>
      <c r="D3" s="178">
        <v>3674</v>
      </c>
      <c r="E3" s="171">
        <f t="shared" ref="E3:E9" si="0">IF(ISBLANK(C3),0,(D3-C3+1))</f>
        <v>3</v>
      </c>
      <c r="F3" s="179">
        <v>1</v>
      </c>
      <c r="G3" s="179">
        <v>0</v>
      </c>
      <c r="H3" s="180">
        <f>E3-G3-F3</f>
        <v>2</v>
      </c>
      <c r="I3" s="189">
        <v>2</v>
      </c>
      <c r="J3" s="181">
        <f t="shared" ref="J3:J10" si="1">I3-SUM(L3:P3,K3)</f>
        <v>0</v>
      </c>
      <c r="K3" s="190">
        <f>1+1</f>
        <v>2</v>
      </c>
      <c r="L3" s="140">
        <v>0</v>
      </c>
      <c r="M3" s="145">
        <v>0</v>
      </c>
      <c r="N3" s="145">
        <v>0</v>
      </c>
      <c r="O3" s="145">
        <v>0</v>
      </c>
      <c r="P3" s="146">
        <v>0</v>
      </c>
      <c r="Q3" s="229"/>
      <c r="R3" s="230"/>
      <c r="S3" s="230"/>
      <c r="T3" s="230"/>
      <c r="U3" s="231"/>
      <c r="V3" s="202"/>
      <c r="W3" s="202">
        <v>1</v>
      </c>
      <c r="X3" s="202">
        <v>1</v>
      </c>
    </row>
    <row r="4" spans="1:24" s="182" customFormat="1" ht="26.25" customHeight="1" x14ac:dyDescent="0.3">
      <c r="A4" s="175">
        <v>0.45833333333333331</v>
      </c>
      <c r="B4" s="176" t="s">
        <v>94</v>
      </c>
      <c r="C4" s="177">
        <v>3675</v>
      </c>
      <c r="D4" s="178">
        <v>3677</v>
      </c>
      <c r="E4" s="171">
        <f t="shared" si="0"/>
        <v>3</v>
      </c>
      <c r="F4" s="179">
        <v>0</v>
      </c>
      <c r="G4" s="179">
        <v>1</v>
      </c>
      <c r="H4" s="180">
        <f t="shared" ref="H4:H9" si="2">E4-G4-F4</f>
        <v>2</v>
      </c>
      <c r="I4" s="189">
        <v>2</v>
      </c>
      <c r="J4" s="181">
        <f t="shared" si="1"/>
        <v>0</v>
      </c>
      <c r="K4" s="190">
        <f>2+0</f>
        <v>2</v>
      </c>
      <c r="L4" s="140">
        <v>0</v>
      </c>
      <c r="M4" s="145">
        <v>0</v>
      </c>
      <c r="N4" s="145">
        <v>0</v>
      </c>
      <c r="O4" s="145">
        <v>0</v>
      </c>
      <c r="P4" s="146">
        <v>0</v>
      </c>
      <c r="Q4" s="205"/>
      <c r="R4" s="206"/>
      <c r="S4" s="206"/>
      <c r="T4" s="206"/>
      <c r="U4" s="207"/>
      <c r="V4" s="202"/>
      <c r="W4" s="202">
        <v>2</v>
      </c>
      <c r="X4" s="202">
        <v>0</v>
      </c>
    </row>
    <row r="5" spans="1:24" s="182" customFormat="1" ht="26.25" customHeight="1" x14ac:dyDescent="0.3">
      <c r="A5" s="175">
        <v>0.5</v>
      </c>
      <c r="B5" s="176" t="s">
        <v>14</v>
      </c>
      <c r="C5" s="177">
        <v>3678</v>
      </c>
      <c r="D5" s="178">
        <v>3680</v>
      </c>
      <c r="E5" s="171">
        <f t="shared" si="0"/>
        <v>3</v>
      </c>
      <c r="F5" s="179">
        <v>1</v>
      </c>
      <c r="G5" s="179">
        <v>0</v>
      </c>
      <c r="H5" s="180">
        <f t="shared" si="2"/>
        <v>2</v>
      </c>
      <c r="I5" s="189">
        <v>2</v>
      </c>
      <c r="J5" s="181">
        <f t="shared" si="1"/>
        <v>0</v>
      </c>
      <c r="K5" s="190">
        <f>1+0</f>
        <v>1</v>
      </c>
      <c r="L5" s="140">
        <v>0</v>
      </c>
      <c r="M5" s="145">
        <v>0</v>
      </c>
      <c r="N5" s="145">
        <v>1</v>
      </c>
      <c r="O5" s="145">
        <v>0</v>
      </c>
      <c r="P5" s="146">
        <v>0</v>
      </c>
      <c r="Q5" s="205"/>
      <c r="R5" s="206"/>
      <c r="S5" s="206"/>
      <c r="T5" s="206"/>
      <c r="U5" s="207"/>
      <c r="V5" s="202"/>
      <c r="W5" s="202">
        <v>1</v>
      </c>
      <c r="X5" s="202">
        <v>0</v>
      </c>
    </row>
    <row r="6" spans="1:24" s="182" customFormat="1" ht="26.25" customHeight="1" x14ac:dyDescent="0.3">
      <c r="A6" s="194">
        <v>4.1666666666666664E-2</v>
      </c>
      <c r="B6" s="195" t="s">
        <v>17</v>
      </c>
      <c r="C6" s="171" t="s">
        <v>58</v>
      </c>
      <c r="D6" s="180" t="s">
        <v>58</v>
      </c>
      <c r="E6" s="171" t="s">
        <v>58</v>
      </c>
      <c r="F6" s="196" t="s">
        <v>58</v>
      </c>
      <c r="G6" s="196" t="s">
        <v>58</v>
      </c>
      <c r="H6" s="180" t="s">
        <v>58</v>
      </c>
      <c r="I6" s="197" t="s">
        <v>58</v>
      </c>
      <c r="J6" s="181" t="s">
        <v>58</v>
      </c>
      <c r="K6" s="198" t="s">
        <v>58</v>
      </c>
      <c r="L6" s="199" t="s">
        <v>58</v>
      </c>
      <c r="M6" s="196" t="s">
        <v>58</v>
      </c>
      <c r="N6" s="196" t="s">
        <v>58</v>
      </c>
      <c r="O6" s="196" t="s">
        <v>58</v>
      </c>
      <c r="P6" s="198" t="s">
        <v>58</v>
      </c>
      <c r="Q6" s="232" t="s">
        <v>96</v>
      </c>
      <c r="R6" s="233"/>
      <c r="S6" s="233"/>
      <c r="T6" s="233"/>
      <c r="U6" s="234"/>
      <c r="V6" s="202"/>
      <c r="W6" s="202" t="s">
        <v>58</v>
      </c>
      <c r="X6" s="202" t="s">
        <v>58</v>
      </c>
    </row>
    <row r="7" spans="1:24" s="182" customFormat="1" ht="26.25" customHeight="1" x14ac:dyDescent="0.3">
      <c r="A7" s="175">
        <v>8.3333333333333329E-2</v>
      </c>
      <c r="B7" s="176" t="s">
        <v>14</v>
      </c>
      <c r="C7" s="177">
        <v>3684</v>
      </c>
      <c r="D7" s="178">
        <v>3693</v>
      </c>
      <c r="E7" s="171">
        <f t="shared" si="0"/>
        <v>10</v>
      </c>
      <c r="F7" s="179">
        <v>0</v>
      </c>
      <c r="G7" s="179">
        <v>1</v>
      </c>
      <c r="H7" s="180">
        <f t="shared" si="2"/>
        <v>9</v>
      </c>
      <c r="I7" s="189">
        <v>9</v>
      </c>
      <c r="J7" s="181">
        <f t="shared" si="1"/>
        <v>0</v>
      </c>
      <c r="K7" s="190">
        <v>6</v>
      </c>
      <c r="L7" s="140">
        <v>0</v>
      </c>
      <c r="M7" s="145">
        <v>1</v>
      </c>
      <c r="N7" s="145">
        <v>1</v>
      </c>
      <c r="O7" s="145">
        <v>0</v>
      </c>
      <c r="P7" s="146">
        <v>1</v>
      </c>
      <c r="Q7" s="205" t="s">
        <v>97</v>
      </c>
      <c r="R7" s="206"/>
      <c r="S7" s="206"/>
      <c r="T7" s="206"/>
      <c r="U7" s="207"/>
      <c r="V7" s="202"/>
      <c r="W7" s="202">
        <v>3</v>
      </c>
      <c r="X7" s="202">
        <v>3</v>
      </c>
    </row>
    <row r="8" spans="1:24" s="182" customFormat="1" ht="26.25" customHeight="1" x14ac:dyDescent="0.3">
      <c r="A8" s="183">
        <v>8.3333333333333329E-2</v>
      </c>
      <c r="B8" s="184" t="s">
        <v>23</v>
      </c>
      <c r="C8" s="185">
        <v>3681</v>
      </c>
      <c r="D8" s="186">
        <v>3683</v>
      </c>
      <c r="E8" s="171">
        <f t="shared" si="0"/>
        <v>3</v>
      </c>
      <c r="F8" s="187">
        <v>3</v>
      </c>
      <c r="G8" s="187">
        <v>0</v>
      </c>
      <c r="H8" s="180">
        <f t="shared" si="2"/>
        <v>0</v>
      </c>
      <c r="I8" s="191" t="s">
        <v>58</v>
      </c>
      <c r="J8" s="193" t="s">
        <v>58</v>
      </c>
      <c r="K8" s="188" t="s">
        <v>58</v>
      </c>
      <c r="L8" s="192" t="s">
        <v>58</v>
      </c>
      <c r="M8" s="187" t="s">
        <v>58</v>
      </c>
      <c r="N8" s="187" t="s">
        <v>58</v>
      </c>
      <c r="O8" s="187" t="s">
        <v>58</v>
      </c>
      <c r="P8" s="188" t="s">
        <v>58</v>
      </c>
      <c r="Q8" s="208" t="s">
        <v>98</v>
      </c>
      <c r="R8" s="209"/>
      <c r="S8" s="209"/>
      <c r="T8" s="209"/>
      <c r="U8" s="210"/>
      <c r="V8" s="202">
        <v>12</v>
      </c>
      <c r="W8" s="202" t="s">
        <v>58</v>
      </c>
      <c r="X8" s="202" t="s">
        <v>58</v>
      </c>
    </row>
    <row r="9" spans="1:24" s="182" customFormat="1" ht="26.25" customHeight="1" x14ac:dyDescent="0.3">
      <c r="A9" s="175">
        <v>0.125</v>
      </c>
      <c r="B9" s="176" t="s">
        <v>60</v>
      </c>
      <c r="C9" s="177">
        <v>3694</v>
      </c>
      <c r="D9" s="178">
        <v>3707</v>
      </c>
      <c r="E9" s="171">
        <f t="shared" si="0"/>
        <v>14</v>
      </c>
      <c r="F9" s="179">
        <v>0</v>
      </c>
      <c r="G9" s="179">
        <v>4</v>
      </c>
      <c r="H9" s="180">
        <f t="shared" si="2"/>
        <v>10</v>
      </c>
      <c r="I9" s="189">
        <v>10</v>
      </c>
      <c r="J9" s="181">
        <f t="shared" si="1"/>
        <v>0</v>
      </c>
      <c r="K9" s="190">
        <v>3</v>
      </c>
      <c r="L9" s="140">
        <v>0</v>
      </c>
      <c r="M9" s="145">
        <v>5</v>
      </c>
      <c r="N9" s="145">
        <v>2</v>
      </c>
      <c r="O9" s="145">
        <v>0</v>
      </c>
      <c r="P9" s="146">
        <v>0</v>
      </c>
      <c r="Q9" s="211"/>
      <c r="R9" s="212"/>
      <c r="S9" s="212"/>
      <c r="T9" s="212"/>
      <c r="U9" s="213"/>
      <c r="V9" s="202"/>
      <c r="W9" s="202">
        <v>1</v>
      </c>
      <c r="X9" s="202">
        <v>2</v>
      </c>
    </row>
    <row r="10" spans="1:24" s="182" customFormat="1" ht="26.25" customHeight="1" x14ac:dyDescent="0.3">
      <c r="A10" s="175">
        <v>0.16666666666666666</v>
      </c>
      <c r="B10" s="176" t="s">
        <v>23</v>
      </c>
      <c r="C10" s="177">
        <v>3708</v>
      </c>
      <c r="D10" s="178">
        <v>3718</v>
      </c>
      <c r="E10" s="171">
        <f t="shared" ref="E10:E11" si="3">IF(ISBLANK(C10),0,(D10-C10+1))</f>
        <v>11</v>
      </c>
      <c r="F10" s="179">
        <v>0</v>
      </c>
      <c r="G10" s="179">
        <v>2</v>
      </c>
      <c r="H10" s="180">
        <f>E10-G10-F10</f>
        <v>9</v>
      </c>
      <c r="I10" s="189">
        <v>9</v>
      </c>
      <c r="J10" s="181">
        <f t="shared" si="1"/>
        <v>1</v>
      </c>
      <c r="K10" s="190">
        <f>2+3</f>
        <v>5</v>
      </c>
      <c r="L10" s="140">
        <v>0</v>
      </c>
      <c r="M10" s="145">
        <v>1</v>
      </c>
      <c r="N10" s="145">
        <v>2</v>
      </c>
      <c r="O10" s="145">
        <v>0</v>
      </c>
      <c r="P10" s="146">
        <v>0</v>
      </c>
      <c r="Q10" s="229"/>
      <c r="R10" s="230"/>
      <c r="S10" s="230"/>
      <c r="T10" s="230"/>
      <c r="U10" s="231"/>
      <c r="V10" s="202"/>
      <c r="W10" s="202">
        <v>2</v>
      </c>
      <c r="X10" s="202">
        <v>3</v>
      </c>
    </row>
    <row r="11" spans="1:24" s="182" customFormat="1" ht="26.25" customHeight="1" x14ac:dyDescent="0.3">
      <c r="A11" s="183">
        <v>0.20833333333333334</v>
      </c>
      <c r="B11" s="184" t="s">
        <v>60</v>
      </c>
      <c r="C11" s="185">
        <v>3719</v>
      </c>
      <c r="D11" s="186">
        <v>3720</v>
      </c>
      <c r="E11" s="171">
        <f t="shared" si="3"/>
        <v>2</v>
      </c>
      <c r="F11" s="187">
        <v>1</v>
      </c>
      <c r="G11" s="187">
        <v>0</v>
      </c>
      <c r="H11" s="180">
        <f t="shared" ref="H11" si="4">E11-G11-F11</f>
        <v>1</v>
      </c>
      <c r="I11" s="191" t="s">
        <v>58</v>
      </c>
      <c r="J11" s="193" t="s">
        <v>58</v>
      </c>
      <c r="K11" s="188" t="s">
        <v>58</v>
      </c>
      <c r="L11" s="192" t="s">
        <v>58</v>
      </c>
      <c r="M11" s="187" t="s">
        <v>58</v>
      </c>
      <c r="N11" s="187" t="s">
        <v>58</v>
      </c>
      <c r="O11" s="187" t="s">
        <v>58</v>
      </c>
      <c r="P11" s="188" t="s">
        <v>58</v>
      </c>
      <c r="Q11" s="208" t="s">
        <v>99</v>
      </c>
      <c r="R11" s="209"/>
      <c r="S11" s="209"/>
      <c r="T11" s="209"/>
      <c r="U11" s="210"/>
      <c r="V11" s="202">
        <v>37</v>
      </c>
      <c r="W11" s="202" t="s">
        <v>58</v>
      </c>
      <c r="X11" s="202" t="s">
        <v>58</v>
      </c>
    </row>
    <row r="12" spans="1:24" ht="7.5" customHeight="1" thickBot="1" x14ac:dyDescent="0.35">
      <c r="A12" s="66"/>
      <c r="B12" s="67"/>
      <c r="C12" s="71"/>
      <c r="D12" s="72"/>
      <c r="E12" s="73">
        <v>0</v>
      </c>
      <c r="F12" s="69"/>
      <c r="G12" s="69"/>
      <c r="H12" s="74">
        <v>0</v>
      </c>
      <c r="I12" s="75"/>
      <c r="J12" s="77">
        <f>I12-SUM(L12:P12,K12)</f>
        <v>0</v>
      </c>
      <c r="K12" s="76"/>
      <c r="L12" s="68"/>
      <c r="M12" s="69"/>
      <c r="N12" s="69"/>
      <c r="O12" s="69"/>
      <c r="P12" s="70"/>
      <c r="Q12" s="214"/>
      <c r="R12" s="215"/>
      <c r="S12" s="215"/>
      <c r="T12" s="215"/>
      <c r="U12" s="216"/>
    </row>
    <row r="13" spans="1:24" s="79" customFormat="1" ht="30.75" customHeight="1" x14ac:dyDescent="0.3">
      <c r="B13" s="80"/>
      <c r="D13" s="204">
        <f>E13-2</f>
        <v>47</v>
      </c>
      <c r="E13" s="84">
        <f>SUM(E2:E12)</f>
        <v>49</v>
      </c>
      <c r="F13" s="85">
        <f>SUM(F2:F12)</f>
        <v>6</v>
      </c>
      <c r="G13" s="85">
        <f>SUM(G2:G12)</f>
        <v>8</v>
      </c>
      <c r="H13" s="86">
        <f>E13-F13-G13</f>
        <v>35</v>
      </c>
      <c r="I13" s="87">
        <f t="shared" ref="I13:P13" si="5">SUM(I2:I12)</f>
        <v>34</v>
      </c>
      <c r="J13" s="89">
        <f t="shared" si="5"/>
        <v>1</v>
      </c>
      <c r="K13" s="88">
        <f t="shared" si="5"/>
        <v>19</v>
      </c>
      <c r="L13" s="81">
        <f t="shared" si="5"/>
        <v>0</v>
      </c>
      <c r="M13" s="82">
        <f t="shared" si="5"/>
        <v>7</v>
      </c>
      <c r="N13" s="82">
        <f t="shared" si="5"/>
        <v>6</v>
      </c>
      <c r="O13" s="82">
        <f t="shared" si="5"/>
        <v>0</v>
      </c>
      <c r="P13" s="82">
        <f t="shared" si="5"/>
        <v>1</v>
      </c>
      <c r="Q13" s="83">
        <f>SUM(L13:P13)</f>
        <v>14</v>
      </c>
      <c r="R13" s="217"/>
      <c r="S13" s="218"/>
      <c r="T13" s="218"/>
      <c r="U13" s="219"/>
      <c r="V13" s="203">
        <f>SUM(V2:V12)</f>
        <v>49</v>
      </c>
      <c r="W13" s="203">
        <f>SUM(W2:W12)</f>
        <v>10</v>
      </c>
      <c r="X13" s="203">
        <f>SUM(X2:X12)</f>
        <v>9</v>
      </c>
    </row>
    <row r="14" spans="1:24" ht="117.6" thickBot="1" x14ac:dyDescent="0.35">
      <c r="E14" s="94" t="s">
        <v>27</v>
      </c>
      <c r="F14" s="95" t="s">
        <v>28</v>
      </c>
      <c r="G14" s="95" t="s">
        <v>31</v>
      </c>
      <c r="H14" s="96" t="s">
        <v>9</v>
      </c>
      <c r="I14" s="97" t="s">
        <v>29</v>
      </c>
      <c r="J14" s="99" t="s">
        <v>12</v>
      </c>
      <c r="K14" s="98" t="s">
        <v>11</v>
      </c>
      <c r="L14" s="90" t="s">
        <v>0</v>
      </c>
      <c r="M14" s="91" t="s">
        <v>1</v>
      </c>
      <c r="N14" s="91" t="s">
        <v>2</v>
      </c>
      <c r="O14" s="91" t="s">
        <v>24</v>
      </c>
      <c r="P14" s="91" t="s">
        <v>25</v>
      </c>
      <c r="Q14" s="92" t="s">
        <v>26</v>
      </c>
      <c r="R14" s="220" t="s">
        <v>95</v>
      </c>
      <c r="S14" s="221"/>
      <c r="T14" s="221"/>
      <c r="U14" s="222"/>
    </row>
    <row r="15" spans="1:24" s="93" customFormat="1" x14ac:dyDescent="0.3">
      <c r="A15"/>
      <c r="B15" s="1"/>
      <c r="I15" s="100">
        <f>I13+G13</f>
        <v>42</v>
      </c>
      <c r="J15" s="79"/>
      <c r="K15" s="101"/>
      <c r="M15" s="93">
        <f>L13+M13</f>
        <v>7</v>
      </c>
      <c r="Q15" s="102"/>
      <c r="R15" s="102"/>
      <c r="S15" s="102"/>
      <c r="T15" s="102"/>
      <c r="U15" s="102"/>
      <c r="V15" s="201"/>
      <c r="W15" s="201"/>
      <c r="X15" s="201"/>
    </row>
    <row r="16" spans="1:24" s="93" customFormat="1" x14ac:dyDescent="0.3">
      <c r="A16"/>
      <c r="B16" s="1"/>
      <c r="E16" s="134"/>
      <c r="I16" s="100"/>
      <c r="J16" s="79"/>
      <c r="K16" s="101"/>
      <c r="Q16" s="102"/>
      <c r="R16" s="102"/>
      <c r="S16" s="102"/>
      <c r="T16" s="102"/>
      <c r="U16" s="102"/>
      <c r="V16" s="201"/>
      <c r="W16" s="201"/>
      <c r="X16" s="201"/>
    </row>
  </sheetData>
  <mergeCells count="14">
    <mergeCell ref="R14:U14"/>
    <mergeCell ref="Q1:U1"/>
    <mergeCell ref="Q2:U2"/>
    <mergeCell ref="Q10:U10"/>
    <mergeCell ref="Q11:U11"/>
    <mergeCell ref="Q3:U3"/>
    <mergeCell ref="Q4:U4"/>
    <mergeCell ref="Q5:U5"/>
    <mergeCell ref="Q6:U6"/>
    <mergeCell ref="Q7:U7"/>
    <mergeCell ref="Q8:U8"/>
    <mergeCell ref="Q9:U9"/>
    <mergeCell ref="Q12:U12"/>
    <mergeCell ref="R13:U1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A041-49A1-4E4F-87BA-1FC126D3261A}">
  <dimension ref="A1:X14"/>
  <sheetViews>
    <sheetView topLeftCell="B1" zoomScale="80" zoomScaleNormal="80" workbookViewId="0">
      <selection activeCell="L11" sqref="L11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6.554687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s="182" customFormat="1" ht="26.25" customHeight="1" x14ac:dyDescent="0.3">
      <c r="A3" s="175">
        <v>0.45833333333333331</v>
      </c>
      <c r="B3" s="176" t="s">
        <v>15</v>
      </c>
      <c r="C3" s="177">
        <v>3606</v>
      </c>
      <c r="D3" s="178">
        <v>3619</v>
      </c>
      <c r="E3" s="171">
        <f t="shared" ref="E3:E9" si="0">IF(ISBLANK(C3),0,(D3-C3+1))</f>
        <v>14</v>
      </c>
      <c r="F3" s="179">
        <v>1</v>
      </c>
      <c r="G3" s="179">
        <v>1</v>
      </c>
      <c r="H3" s="180">
        <f>E3-G3-F3</f>
        <v>12</v>
      </c>
      <c r="I3" s="189">
        <v>12</v>
      </c>
      <c r="J3" s="181">
        <f t="shared" ref="J3:J9" si="1">I3-SUM(L3:P3,K3)</f>
        <v>0</v>
      </c>
      <c r="K3" s="190">
        <v>3</v>
      </c>
      <c r="L3" s="140">
        <v>7</v>
      </c>
      <c r="M3" s="145">
        <v>0</v>
      </c>
      <c r="N3" s="145">
        <v>2</v>
      </c>
      <c r="O3" s="145">
        <v>0</v>
      </c>
      <c r="P3" s="146">
        <v>0</v>
      </c>
      <c r="Q3" s="229"/>
      <c r="R3" s="230"/>
      <c r="S3" s="230"/>
      <c r="T3" s="230"/>
      <c r="U3" s="231"/>
      <c r="W3" s="182">
        <v>2</v>
      </c>
      <c r="X3" s="182">
        <v>1</v>
      </c>
    </row>
    <row r="4" spans="1:24" s="182" customFormat="1" ht="26.25" customHeight="1" x14ac:dyDescent="0.3">
      <c r="A4" s="183">
        <v>0.45833333333333331</v>
      </c>
      <c r="B4" s="184" t="s">
        <v>92</v>
      </c>
      <c r="C4" s="185">
        <v>3620</v>
      </c>
      <c r="D4" s="186">
        <v>3623</v>
      </c>
      <c r="E4" s="171">
        <f t="shared" si="0"/>
        <v>4</v>
      </c>
      <c r="F4" s="187">
        <v>4</v>
      </c>
      <c r="G4" s="187">
        <v>0</v>
      </c>
      <c r="H4" s="180">
        <f t="shared" ref="H4:H9" si="2">E4-G4-F4</f>
        <v>0</v>
      </c>
      <c r="I4" s="191" t="s">
        <v>58</v>
      </c>
      <c r="J4" s="181" t="s">
        <v>58</v>
      </c>
      <c r="K4" s="188" t="s">
        <v>58</v>
      </c>
      <c r="L4" s="192" t="s">
        <v>58</v>
      </c>
      <c r="M4" s="187" t="s">
        <v>58</v>
      </c>
      <c r="N4" s="187" t="s">
        <v>58</v>
      </c>
      <c r="O4" s="187" t="s">
        <v>58</v>
      </c>
      <c r="P4" s="188" t="s">
        <v>58</v>
      </c>
      <c r="Q4" s="208" t="s">
        <v>93</v>
      </c>
      <c r="R4" s="209"/>
      <c r="S4" s="209"/>
      <c r="T4" s="209"/>
      <c r="U4" s="210"/>
      <c r="V4" s="182">
        <v>12</v>
      </c>
    </row>
    <row r="5" spans="1:24" s="182" customFormat="1" ht="26.25" customHeight="1" x14ac:dyDescent="0.3">
      <c r="A5" s="175">
        <v>0.5</v>
      </c>
      <c r="B5" s="176" t="s">
        <v>23</v>
      </c>
      <c r="C5" s="177">
        <v>3624</v>
      </c>
      <c r="D5" s="178">
        <v>3636</v>
      </c>
      <c r="E5" s="171">
        <f t="shared" si="0"/>
        <v>13</v>
      </c>
      <c r="F5" s="179">
        <v>4</v>
      </c>
      <c r="G5" s="179">
        <v>2</v>
      </c>
      <c r="H5" s="180">
        <f t="shared" si="2"/>
        <v>7</v>
      </c>
      <c r="I5" s="189">
        <v>7</v>
      </c>
      <c r="J5" s="181">
        <f t="shared" si="1"/>
        <v>0</v>
      </c>
      <c r="K5" s="190">
        <v>5</v>
      </c>
      <c r="L5" s="140">
        <v>0</v>
      </c>
      <c r="M5" s="145">
        <v>0</v>
      </c>
      <c r="N5" s="145">
        <v>2</v>
      </c>
      <c r="O5" s="145">
        <v>0</v>
      </c>
      <c r="P5" s="146">
        <v>0</v>
      </c>
      <c r="Q5" s="205"/>
      <c r="R5" s="206"/>
      <c r="S5" s="206"/>
      <c r="T5" s="206"/>
      <c r="U5" s="207"/>
      <c r="W5" s="182">
        <v>7</v>
      </c>
      <c r="X5" s="182">
        <v>5</v>
      </c>
    </row>
    <row r="6" spans="1:24" s="182" customFormat="1" ht="26.25" customHeight="1" x14ac:dyDescent="0.3">
      <c r="A6" s="175">
        <v>0.52083333333333337</v>
      </c>
      <c r="B6" s="176" t="s">
        <v>22</v>
      </c>
      <c r="C6" s="177">
        <v>3637</v>
      </c>
      <c r="D6" s="178">
        <v>3644</v>
      </c>
      <c r="E6" s="171">
        <f t="shared" si="0"/>
        <v>8</v>
      </c>
      <c r="F6" s="179">
        <v>1</v>
      </c>
      <c r="G6" s="179">
        <v>0</v>
      </c>
      <c r="H6" s="180">
        <f t="shared" si="2"/>
        <v>7</v>
      </c>
      <c r="I6" s="189">
        <v>7</v>
      </c>
      <c r="J6" s="181">
        <f t="shared" si="1"/>
        <v>0</v>
      </c>
      <c r="K6" s="190">
        <v>6</v>
      </c>
      <c r="L6" s="140">
        <v>0</v>
      </c>
      <c r="M6" s="145">
        <v>1</v>
      </c>
      <c r="N6" s="145">
        <v>0</v>
      </c>
      <c r="O6" s="145">
        <v>0</v>
      </c>
      <c r="P6" s="146">
        <v>0</v>
      </c>
      <c r="Q6" s="205"/>
      <c r="R6" s="206"/>
      <c r="S6" s="206"/>
      <c r="T6" s="206"/>
      <c r="U6" s="207"/>
    </row>
    <row r="7" spans="1:24" s="182" customFormat="1" ht="26.25" customHeight="1" x14ac:dyDescent="0.3">
      <c r="A7" s="175">
        <v>4.1666666666666664E-2</v>
      </c>
      <c r="B7" s="176" t="s">
        <v>92</v>
      </c>
      <c r="C7" s="177">
        <v>3645</v>
      </c>
      <c r="D7" s="178">
        <v>3652</v>
      </c>
      <c r="E7" s="171">
        <f t="shared" si="0"/>
        <v>8</v>
      </c>
      <c r="F7" s="179">
        <v>1</v>
      </c>
      <c r="G7" s="179">
        <v>0</v>
      </c>
      <c r="H7" s="180">
        <f t="shared" si="2"/>
        <v>7</v>
      </c>
      <c r="I7" s="189">
        <v>7</v>
      </c>
      <c r="J7" s="181">
        <f t="shared" si="1"/>
        <v>0</v>
      </c>
      <c r="K7" s="190">
        <v>3</v>
      </c>
      <c r="L7" s="140">
        <v>0</v>
      </c>
      <c r="M7" s="145">
        <v>3</v>
      </c>
      <c r="N7" s="145">
        <v>1</v>
      </c>
      <c r="O7" s="145">
        <v>0</v>
      </c>
      <c r="P7" s="146">
        <v>0</v>
      </c>
      <c r="Q7" s="229"/>
      <c r="R7" s="230"/>
      <c r="S7" s="230"/>
      <c r="T7" s="230"/>
      <c r="U7" s="231"/>
      <c r="W7" s="182">
        <v>1</v>
      </c>
      <c r="X7" s="182">
        <v>2</v>
      </c>
    </row>
    <row r="8" spans="1:24" s="182" customFormat="1" ht="26.25" customHeight="1" x14ac:dyDescent="0.3">
      <c r="A8" s="175">
        <v>8.3333333333333329E-2</v>
      </c>
      <c r="B8" s="176" t="s">
        <v>15</v>
      </c>
      <c r="C8" s="177">
        <v>3653</v>
      </c>
      <c r="D8" s="178">
        <v>3663</v>
      </c>
      <c r="E8" s="171">
        <f t="shared" si="0"/>
        <v>11</v>
      </c>
      <c r="F8" s="179">
        <v>0</v>
      </c>
      <c r="G8" s="179">
        <v>1</v>
      </c>
      <c r="H8" s="180">
        <f t="shared" si="2"/>
        <v>10</v>
      </c>
      <c r="I8" s="189">
        <v>10</v>
      </c>
      <c r="J8" s="181">
        <f t="shared" si="1"/>
        <v>-1</v>
      </c>
      <c r="K8" s="190">
        <f>3+3</f>
        <v>6</v>
      </c>
      <c r="L8" s="140">
        <v>0</v>
      </c>
      <c r="M8" s="145">
        <v>2</v>
      </c>
      <c r="N8" s="145">
        <v>2</v>
      </c>
      <c r="O8" s="145">
        <v>1</v>
      </c>
      <c r="P8" s="146">
        <v>0</v>
      </c>
      <c r="Q8" s="211"/>
      <c r="R8" s="212"/>
      <c r="S8" s="212"/>
      <c r="T8" s="212"/>
      <c r="U8" s="213"/>
      <c r="W8" s="182">
        <v>3</v>
      </c>
      <c r="X8" s="182">
        <v>3</v>
      </c>
    </row>
    <row r="9" spans="1:24" s="182" customFormat="1" ht="26.25" customHeight="1" x14ac:dyDescent="0.3">
      <c r="A9" s="175">
        <v>0.125</v>
      </c>
      <c r="B9" s="176" t="s">
        <v>22</v>
      </c>
      <c r="C9" s="177">
        <v>3664</v>
      </c>
      <c r="D9" s="178">
        <v>3669</v>
      </c>
      <c r="E9" s="171">
        <f t="shared" si="0"/>
        <v>6</v>
      </c>
      <c r="F9" s="179">
        <v>1</v>
      </c>
      <c r="G9" s="179">
        <v>2</v>
      </c>
      <c r="H9" s="180">
        <f t="shared" si="2"/>
        <v>3</v>
      </c>
      <c r="I9" s="189">
        <v>3</v>
      </c>
      <c r="J9" s="181">
        <f t="shared" si="1"/>
        <v>0</v>
      </c>
      <c r="K9" s="190">
        <v>2</v>
      </c>
      <c r="L9" s="140">
        <v>0</v>
      </c>
      <c r="M9" s="145">
        <v>0</v>
      </c>
      <c r="N9" s="145">
        <v>1</v>
      </c>
      <c r="O9" s="145">
        <v>0</v>
      </c>
      <c r="P9" s="146">
        <v>0</v>
      </c>
      <c r="Q9" s="211"/>
      <c r="R9" s="212"/>
      <c r="S9" s="212"/>
      <c r="T9" s="212"/>
      <c r="U9" s="213"/>
      <c r="W9" s="182">
        <v>1</v>
      </c>
      <c r="X9" s="182">
        <v>1</v>
      </c>
    </row>
    <row r="10" spans="1:24" ht="7.5" customHeight="1" thickBot="1" x14ac:dyDescent="0.35">
      <c r="A10" s="66"/>
      <c r="B10" s="67"/>
      <c r="C10" s="71"/>
      <c r="D10" s="72"/>
      <c r="E10" s="73">
        <v>0</v>
      </c>
      <c r="F10" s="69"/>
      <c r="G10" s="69"/>
      <c r="H10" s="74">
        <v>0</v>
      </c>
      <c r="I10" s="75"/>
      <c r="J10" s="77">
        <f>I10-SUM(L10:P10,K10)</f>
        <v>0</v>
      </c>
      <c r="K10" s="76"/>
      <c r="L10" s="68"/>
      <c r="M10" s="69"/>
      <c r="N10" s="69"/>
      <c r="O10" s="69"/>
      <c r="P10" s="70"/>
      <c r="Q10" s="214"/>
      <c r="R10" s="215"/>
      <c r="S10" s="215"/>
      <c r="T10" s="215"/>
      <c r="U10" s="216"/>
    </row>
    <row r="11" spans="1:24" s="79" customFormat="1" ht="30.75" customHeight="1" x14ac:dyDescent="0.3">
      <c r="B11" s="80"/>
      <c r="E11" s="84">
        <f>SUM(E2:E10)</f>
        <v>64</v>
      </c>
      <c r="F11" s="85">
        <f>SUM(F2:F10)</f>
        <v>12</v>
      </c>
      <c r="G11" s="85">
        <f>SUM(G2:G10)</f>
        <v>6</v>
      </c>
      <c r="H11" s="86">
        <f>E11-F11-G11</f>
        <v>46</v>
      </c>
      <c r="I11" s="87">
        <f t="shared" ref="I11:P11" si="3">SUM(I2:I10)</f>
        <v>46</v>
      </c>
      <c r="J11" s="89">
        <f t="shared" si="3"/>
        <v>-1</v>
      </c>
      <c r="K11" s="88">
        <f t="shared" si="3"/>
        <v>25</v>
      </c>
      <c r="L11" s="81">
        <f t="shared" si="3"/>
        <v>7</v>
      </c>
      <c r="M11" s="82">
        <f t="shared" si="3"/>
        <v>6</v>
      </c>
      <c r="N11" s="82">
        <f t="shared" si="3"/>
        <v>8</v>
      </c>
      <c r="O11" s="82">
        <f t="shared" si="3"/>
        <v>1</v>
      </c>
      <c r="P11" s="82">
        <f t="shared" si="3"/>
        <v>0</v>
      </c>
      <c r="Q11" s="83">
        <f>SUM(L11:P11)</f>
        <v>22</v>
      </c>
      <c r="R11" s="217"/>
      <c r="S11" s="218"/>
      <c r="T11" s="218"/>
      <c r="U11" s="219"/>
      <c r="V11" s="79">
        <f>SUM(V3:V9)</f>
        <v>12</v>
      </c>
      <c r="W11" s="79">
        <f>SUM(W3:W9)</f>
        <v>14</v>
      </c>
      <c r="X11" s="79">
        <f>SUM(X3:X9)</f>
        <v>12</v>
      </c>
    </row>
    <row r="12" spans="1:24" ht="118.2" thickBot="1" x14ac:dyDescent="0.35">
      <c r="E12" s="94" t="s">
        <v>27</v>
      </c>
      <c r="F12" s="95" t="s">
        <v>28</v>
      </c>
      <c r="G12" s="95" t="s">
        <v>31</v>
      </c>
      <c r="H12" s="96" t="s">
        <v>9</v>
      </c>
      <c r="I12" s="97" t="s">
        <v>29</v>
      </c>
      <c r="J12" s="99" t="s">
        <v>12</v>
      </c>
      <c r="K12" s="98" t="s">
        <v>11</v>
      </c>
      <c r="L12" s="90" t="s">
        <v>0</v>
      </c>
      <c r="M12" s="91" t="s">
        <v>1</v>
      </c>
      <c r="N12" s="91" t="s">
        <v>2</v>
      </c>
      <c r="O12" s="91" t="s">
        <v>24</v>
      </c>
      <c r="P12" s="91" t="s">
        <v>25</v>
      </c>
      <c r="Q12" s="92" t="s">
        <v>26</v>
      </c>
      <c r="R12" s="220"/>
      <c r="S12" s="221"/>
      <c r="T12" s="221"/>
      <c r="U12" s="222"/>
    </row>
    <row r="13" spans="1:24" s="93" customFormat="1" x14ac:dyDescent="0.3">
      <c r="A13"/>
      <c r="B13" s="1"/>
      <c r="I13" s="100">
        <f>I11+G11</f>
        <v>52</v>
      </c>
      <c r="J13" s="79"/>
      <c r="K13" s="101"/>
      <c r="M13" s="93">
        <f>L11+M11</f>
        <v>13</v>
      </c>
      <c r="Q13" s="102"/>
      <c r="R13" s="102"/>
      <c r="S13" s="102"/>
      <c r="T13" s="102"/>
      <c r="U13" s="102"/>
      <c r="V13"/>
      <c r="W13"/>
      <c r="X13"/>
    </row>
    <row r="14" spans="1:24" s="93" customFormat="1" x14ac:dyDescent="0.3">
      <c r="A14"/>
      <c r="B14" s="1"/>
      <c r="E14" s="134"/>
      <c r="I14" s="100"/>
      <c r="J14" s="79"/>
      <c r="K14" s="101"/>
      <c r="Q14" s="102"/>
      <c r="R14" s="102"/>
      <c r="S14" s="102"/>
      <c r="T14" s="102"/>
      <c r="U14" s="102"/>
      <c r="V14"/>
      <c r="W14"/>
      <c r="X14"/>
    </row>
  </sheetData>
  <mergeCells count="12">
    <mergeCell ref="Q6:U6"/>
    <mergeCell ref="Q1:U1"/>
    <mergeCell ref="Q2:U2"/>
    <mergeCell ref="Q3:U3"/>
    <mergeCell ref="Q4:U4"/>
    <mergeCell ref="Q5:U5"/>
    <mergeCell ref="Q10:U10"/>
    <mergeCell ref="R11:U11"/>
    <mergeCell ref="R12:U12"/>
    <mergeCell ref="Q7:U7"/>
    <mergeCell ref="Q8:U8"/>
    <mergeCell ref="Q9:U9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6E5-0A0D-4228-947C-35D16DD9333B}">
  <sheetPr codeName="Sheet4"/>
  <dimension ref="A1:X24"/>
  <sheetViews>
    <sheetView topLeftCell="B1" zoomScale="80" zoomScaleNormal="80" workbookViewId="0">
      <selection activeCell="K20" sqref="K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  <c r="V1" s="14" t="s">
        <v>85</v>
      </c>
      <c r="W1" s="14" t="s">
        <v>83</v>
      </c>
      <c r="X1" s="14" t="s">
        <v>84</v>
      </c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s="182" customFormat="1" ht="26.25" customHeight="1" x14ac:dyDescent="0.3">
      <c r="A3" s="183">
        <v>0.375</v>
      </c>
      <c r="B3" s="184" t="s">
        <v>18</v>
      </c>
      <c r="C3" s="185">
        <v>3529</v>
      </c>
      <c r="D3" s="186">
        <v>3530</v>
      </c>
      <c r="E3" s="171">
        <f t="shared" ref="E3:E18" si="0">IF(ISBLANK(C3),0,(D3-C3+1))</f>
        <v>2</v>
      </c>
      <c r="F3" s="187">
        <v>2</v>
      </c>
      <c r="G3" s="187">
        <v>0</v>
      </c>
      <c r="H3" s="180">
        <f>E3-G3-F3</f>
        <v>0</v>
      </c>
      <c r="I3" s="191" t="s">
        <v>58</v>
      </c>
      <c r="J3" s="181" t="s">
        <v>58</v>
      </c>
      <c r="K3" s="188" t="s">
        <v>58</v>
      </c>
      <c r="L3" s="192" t="s">
        <v>58</v>
      </c>
      <c r="M3" s="187" t="s">
        <v>58</v>
      </c>
      <c r="N3" s="187" t="s">
        <v>58</v>
      </c>
      <c r="O3" s="187" t="s">
        <v>58</v>
      </c>
      <c r="P3" s="188" t="s">
        <v>58</v>
      </c>
      <c r="Q3" s="208" t="s">
        <v>82</v>
      </c>
      <c r="R3" s="209"/>
      <c r="S3" s="209"/>
      <c r="T3" s="209"/>
      <c r="U3" s="210"/>
      <c r="V3" s="182">
        <v>33</v>
      </c>
    </row>
    <row r="4" spans="1:24" s="182" customFormat="1" ht="26.25" customHeight="1" x14ac:dyDescent="0.3">
      <c r="A4" s="175">
        <v>0.41666666666666669</v>
      </c>
      <c r="B4" s="176" t="s">
        <v>73</v>
      </c>
      <c r="C4" s="177">
        <v>3514</v>
      </c>
      <c r="D4" s="178">
        <v>3520</v>
      </c>
      <c r="E4" s="171">
        <f t="shared" si="0"/>
        <v>7</v>
      </c>
      <c r="F4" s="179">
        <v>0</v>
      </c>
      <c r="G4" s="179">
        <v>0</v>
      </c>
      <c r="H4" s="180">
        <f t="shared" ref="H4:H18" si="1">E4-G4-F4</f>
        <v>7</v>
      </c>
      <c r="I4" s="189">
        <v>7</v>
      </c>
      <c r="J4" s="181">
        <f t="shared" ref="J4:J8" si="2">I4-SUM(L4:P4,K4)</f>
        <v>0</v>
      </c>
      <c r="K4" s="190">
        <f>1+3</f>
        <v>4</v>
      </c>
      <c r="L4" s="140">
        <v>0</v>
      </c>
      <c r="M4" s="145">
        <v>3</v>
      </c>
      <c r="N4" s="145">
        <v>0</v>
      </c>
      <c r="O4" s="145">
        <v>0</v>
      </c>
      <c r="P4" s="146">
        <v>0</v>
      </c>
      <c r="Q4" s="211"/>
      <c r="R4" s="212"/>
      <c r="S4" s="212"/>
      <c r="T4" s="212"/>
      <c r="U4" s="213"/>
      <c r="W4" s="182">
        <v>1</v>
      </c>
      <c r="X4" s="182">
        <v>3</v>
      </c>
    </row>
    <row r="5" spans="1:24" s="182" customFormat="1" ht="26.25" customHeight="1" x14ac:dyDescent="0.3">
      <c r="A5" s="175">
        <v>0.4375</v>
      </c>
      <c r="B5" s="176" t="s">
        <v>15</v>
      </c>
      <c r="C5" s="177">
        <v>3521</v>
      </c>
      <c r="D5" s="178">
        <v>3528</v>
      </c>
      <c r="E5" s="171">
        <f t="shared" si="0"/>
        <v>8</v>
      </c>
      <c r="F5" s="179">
        <v>0</v>
      </c>
      <c r="G5" s="179">
        <v>1</v>
      </c>
      <c r="H5" s="180">
        <f t="shared" si="1"/>
        <v>7</v>
      </c>
      <c r="I5" s="189">
        <v>7</v>
      </c>
      <c r="J5" s="181">
        <f t="shared" si="2"/>
        <v>1</v>
      </c>
      <c r="K5" s="190">
        <f>2+0</f>
        <v>2</v>
      </c>
      <c r="L5" s="140">
        <v>0</v>
      </c>
      <c r="M5" s="145">
        <v>2</v>
      </c>
      <c r="N5" s="145">
        <v>2</v>
      </c>
      <c r="O5" s="145">
        <v>0</v>
      </c>
      <c r="P5" s="146">
        <v>0</v>
      </c>
      <c r="Q5" s="229" t="s">
        <v>89</v>
      </c>
      <c r="R5" s="230"/>
      <c r="S5" s="230"/>
      <c r="T5" s="230"/>
      <c r="U5" s="231"/>
      <c r="W5" s="182">
        <v>2</v>
      </c>
      <c r="X5" s="182">
        <v>0</v>
      </c>
    </row>
    <row r="6" spans="1:24" s="182" customFormat="1" ht="26.25" customHeight="1" x14ac:dyDescent="0.3">
      <c r="A6" s="175">
        <v>0.45833333333333331</v>
      </c>
      <c r="B6" s="176" t="s">
        <v>78</v>
      </c>
      <c r="C6" s="177">
        <v>3531</v>
      </c>
      <c r="D6" s="178">
        <v>3536</v>
      </c>
      <c r="E6" s="171">
        <f t="shared" si="0"/>
        <v>6</v>
      </c>
      <c r="F6" s="179">
        <v>0</v>
      </c>
      <c r="G6" s="179">
        <v>0</v>
      </c>
      <c r="H6" s="180">
        <f t="shared" si="1"/>
        <v>6</v>
      </c>
      <c r="I6" s="189">
        <v>6</v>
      </c>
      <c r="J6" s="181">
        <f t="shared" si="2"/>
        <v>0</v>
      </c>
      <c r="K6" s="190">
        <v>3</v>
      </c>
      <c r="L6" s="140">
        <v>0</v>
      </c>
      <c r="M6" s="145">
        <v>1</v>
      </c>
      <c r="N6" s="145">
        <v>2</v>
      </c>
      <c r="O6" s="145">
        <v>0</v>
      </c>
      <c r="P6" s="146">
        <v>0</v>
      </c>
      <c r="Q6" s="211"/>
      <c r="R6" s="212"/>
      <c r="S6" s="212"/>
      <c r="T6" s="212"/>
      <c r="U6" s="213"/>
      <c r="W6" s="182">
        <v>2</v>
      </c>
      <c r="X6" s="182">
        <v>2</v>
      </c>
    </row>
    <row r="7" spans="1:24" s="182" customFormat="1" ht="26.25" customHeight="1" x14ac:dyDescent="0.3">
      <c r="A7" s="175">
        <v>0.47916666666666669</v>
      </c>
      <c r="B7" s="176" t="s">
        <v>18</v>
      </c>
      <c r="C7" s="177">
        <v>3537</v>
      </c>
      <c r="D7" s="178">
        <v>3546</v>
      </c>
      <c r="E7" s="171">
        <f t="shared" si="0"/>
        <v>10</v>
      </c>
      <c r="F7" s="179">
        <v>0</v>
      </c>
      <c r="G7" s="179">
        <v>1</v>
      </c>
      <c r="H7" s="180">
        <f t="shared" si="1"/>
        <v>9</v>
      </c>
      <c r="I7" s="189">
        <v>9</v>
      </c>
      <c r="J7" s="181">
        <f t="shared" si="2"/>
        <v>0</v>
      </c>
      <c r="K7" s="190">
        <v>6</v>
      </c>
      <c r="L7" s="140">
        <v>0</v>
      </c>
      <c r="M7" s="145">
        <v>1</v>
      </c>
      <c r="N7" s="145">
        <v>2</v>
      </c>
      <c r="O7" s="145">
        <v>0</v>
      </c>
      <c r="P7" s="146">
        <v>0</v>
      </c>
      <c r="Q7" s="229" t="s">
        <v>91</v>
      </c>
      <c r="R7" s="230"/>
      <c r="S7" s="230"/>
      <c r="T7" s="230"/>
      <c r="U7" s="231"/>
      <c r="W7" s="182">
        <v>3</v>
      </c>
      <c r="X7" s="182">
        <v>2</v>
      </c>
    </row>
    <row r="8" spans="1:24" s="182" customFormat="1" ht="26.25" customHeight="1" x14ac:dyDescent="0.3">
      <c r="A8" s="175">
        <v>0.5</v>
      </c>
      <c r="B8" s="176" t="s">
        <v>73</v>
      </c>
      <c r="C8" s="177">
        <v>3547</v>
      </c>
      <c r="D8" s="178">
        <v>3552</v>
      </c>
      <c r="E8" s="171">
        <f t="shared" si="0"/>
        <v>6</v>
      </c>
      <c r="F8" s="179">
        <v>0</v>
      </c>
      <c r="G8" s="179">
        <v>0</v>
      </c>
      <c r="H8" s="180">
        <f t="shared" si="1"/>
        <v>6</v>
      </c>
      <c r="I8" s="189">
        <v>6</v>
      </c>
      <c r="J8" s="181">
        <f t="shared" si="2"/>
        <v>0</v>
      </c>
      <c r="K8" s="190">
        <f>2+0</f>
        <v>2</v>
      </c>
      <c r="L8" s="140">
        <v>0</v>
      </c>
      <c r="M8" s="145">
        <v>1</v>
      </c>
      <c r="N8" s="145">
        <v>3</v>
      </c>
      <c r="O8" s="145">
        <v>0</v>
      </c>
      <c r="P8" s="146">
        <v>0</v>
      </c>
      <c r="Q8" s="211"/>
      <c r="R8" s="212"/>
      <c r="S8" s="212"/>
      <c r="T8" s="212"/>
      <c r="U8" s="213"/>
      <c r="W8" s="182">
        <v>2</v>
      </c>
      <c r="X8" s="182">
        <v>0</v>
      </c>
    </row>
    <row r="9" spans="1:24" s="182" customFormat="1" ht="26.25" customHeight="1" x14ac:dyDescent="0.3">
      <c r="A9" s="183">
        <v>0.5</v>
      </c>
      <c r="B9" s="184" t="s">
        <v>51</v>
      </c>
      <c r="C9" s="185">
        <v>3553</v>
      </c>
      <c r="D9" s="186">
        <v>3555</v>
      </c>
      <c r="E9" s="171">
        <f t="shared" ref="E9" si="3">IF(ISBLANK(C9),0,(D9-C9+1))</f>
        <v>3</v>
      </c>
      <c r="F9" s="187">
        <v>3</v>
      </c>
      <c r="G9" s="187">
        <v>0</v>
      </c>
      <c r="H9" s="180">
        <f t="shared" ref="H9" si="4">E9-G9-F9</f>
        <v>0</v>
      </c>
      <c r="I9" s="191" t="s">
        <v>58</v>
      </c>
      <c r="J9" s="181" t="s">
        <v>58</v>
      </c>
      <c r="K9" s="188" t="s">
        <v>58</v>
      </c>
      <c r="L9" s="192" t="s">
        <v>58</v>
      </c>
      <c r="M9" s="187" t="s">
        <v>58</v>
      </c>
      <c r="N9" s="187" t="s">
        <v>58</v>
      </c>
      <c r="O9" s="187" t="s">
        <v>58</v>
      </c>
      <c r="P9" s="188" t="s">
        <v>58</v>
      </c>
      <c r="Q9" s="208" t="s">
        <v>81</v>
      </c>
      <c r="R9" s="209"/>
      <c r="S9" s="209"/>
      <c r="T9" s="209"/>
      <c r="U9" s="210"/>
      <c r="V9" s="182">
        <v>20</v>
      </c>
    </row>
    <row r="10" spans="1:24" s="182" customFormat="1" ht="26.25" customHeight="1" x14ac:dyDescent="0.3">
      <c r="A10" s="175">
        <v>0.52083333333333337</v>
      </c>
      <c r="B10" s="176" t="s">
        <v>79</v>
      </c>
      <c r="C10" s="177">
        <v>3556</v>
      </c>
      <c r="D10" s="178">
        <v>3563</v>
      </c>
      <c r="E10" s="171">
        <f t="shared" si="0"/>
        <v>8</v>
      </c>
      <c r="F10" s="179">
        <v>1</v>
      </c>
      <c r="G10" s="179">
        <v>5</v>
      </c>
      <c r="H10" s="180">
        <f t="shared" si="1"/>
        <v>2</v>
      </c>
      <c r="I10" s="189">
        <v>2</v>
      </c>
      <c r="J10" s="181">
        <f t="shared" ref="J10:J18" si="5">I10-SUM(L10:P10,K10)</f>
        <v>0</v>
      </c>
      <c r="K10" s="190">
        <f>2+0</f>
        <v>2</v>
      </c>
      <c r="L10" s="140">
        <v>0</v>
      </c>
      <c r="M10" s="145">
        <v>0</v>
      </c>
      <c r="N10" s="145">
        <v>0</v>
      </c>
      <c r="O10" s="145">
        <v>0</v>
      </c>
      <c r="P10" s="146">
        <v>0</v>
      </c>
      <c r="Q10" s="211"/>
      <c r="R10" s="212"/>
      <c r="S10" s="212"/>
      <c r="T10" s="212"/>
      <c r="U10" s="213"/>
      <c r="W10" s="182">
        <v>2</v>
      </c>
      <c r="X10" s="182">
        <v>0</v>
      </c>
    </row>
    <row r="11" spans="1:24" s="182" customFormat="1" ht="26.25" customHeight="1" x14ac:dyDescent="0.3">
      <c r="A11" s="175">
        <v>4.1666666666666664E-2</v>
      </c>
      <c r="B11" s="176" t="s">
        <v>15</v>
      </c>
      <c r="C11" s="177">
        <v>3564</v>
      </c>
      <c r="D11" s="178">
        <v>3565</v>
      </c>
      <c r="E11" s="171">
        <f t="shared" si="0"/>
        <v>2</v>
      </c>
      <c r="F11" s="179">
        <v>1</v>
      </c>
      <c r="G11" s="179">
        <v>0</v>
      </c>
      <c r="H11" s="180">
        <f t="shared" si="1"/>
        <v>1</v>
      </c>
      <c r="I11" s="189">
        <v>1</v>
      </c>
      <c r="J11" s="181">
        <f t="shared" si="5"/>
        <v>-1</v>
      </c>
      <c r="K11" s="190">
        <v>1</v>
      </c>
      <c r="L11" s="143">
        <v>1</v>
      </c>
      <c r="M11" s="145">
        <v>0</v>
      </c>
      <c r="N11" s="145">
        <v>0</v>
      </c>
      <c r="O11" s="145">
        <v>0</v>
      </c>
      <c r="P11" s="146">
        <v>0</v>
      </c>
      <c r="Q11" s="205" t="s">
        <v>87</v>
      </c>
      <c r="R11" s="206"/>
      <c r="S11" s="206"/>
      <c r="T11" s="206"/>
      <c r="U11" s="207"/>
      <c r="W11" s="182">
        <v>0</v>
      </c>
      <c r="X11" s="182">
        <v>0</v>
      </c>
    </row>
    <row r="12" spans="1:24" s="182" customFormat="1" ht="26.25" customHeight="1" x14ac:dyDescent="0.3">
      <c r="A12" s="175">
        <v>6.25E-2</v>
      </c>
      <c r="B12" s="176" t="s">
        <v>56</v>
      </c>
      <c r="C12" s="177">
        <v>3566</v>
      </c>
      <c r="D12" s="178">
        <v>3569</v>
      </c>
      <c r="E12" s="171">
        <f t="shared" si="0"/>
        <v>4</v>
      </c>
      <c r="F12" s="179">
        <v>1</v>
      </c>
      <c r="G12" s="179">
        <v>1</v>
      </c>
      <c r="H12" s="180">
        <f t="shared" si="1"/>
        <v>2</v>
      </c>
      <c r="I12" s="189">
        <v>2</v>
      </c>
      <c r="J12" s="181">
        <f t="shared" si="5"/>
        <v>0</v>
      </c>
      <c r="K12" s="190">
        <f>1+1</f>
        <v>2</v>
      </c>
      <c r="L12" s="140">
        <v>0</v>
      </c>
      <c r="M12" s="145">
        <v>0</v>
      </c>
      <c r="N12" s="145">
        <v>0</v>
      </c>
      <c r="O12" s="145">
        <v>0</v>
      </c>
      <c r="P12" s="146">
        <v>0</v>
      </c>
      <c r="Q12" s="229" t="s">
        <v>86</v>
      </c>
      <c r="R12" s="230"/>
      <c r="S12" s="230"/>
      <c r="T12" s="230"/>
      <c r="U12" s="231"/>
      <c r="W12" s="182">
        <v>1</v>
      </c>
      <c r="X12" s="182">
        <v>1</v>
      </c>
    </row>
    <row r="13" spans="1:24" s="182" customFormat="1" ht="26.25" customHeight="1" x14ac:dyDescent="0.3">
      <c r="A13" s="175">
        <v>8.3333333333333329E-2</v>
      </c>
      <c r="B13" s="176" t="s">
        <v>80</v>
      </c>
      <c r="C13" s="177">
        <v>3570</v>
      </c>
      <c r="D13" s="178">
        <v>3572</v>
      </c>
      <c r="E13" s="171">
        <f t="shared" si="0"/>
        <v>3</v>
      </c>
      <c r="F13" s="179">
        <v>0</v>
      </c>
      <c r="G13" s="179">
        <v>0</v>
      </c>
      <c r="H13" s="180">
        <f t="shared" si="1"/>
        <v>3</v>
      </c>
      <c r="I13" s="189">
        <v>3</v>
      </c>
      <c r="J13" s="181">
        <f t="shared" si="5"/>
        <v>0</v>
      </c>
      <c r="K13" s="190">
        <f>1+0</f>
        <v>1</v>
      </c>
      <c r="L13" s="143">
        <v>2</v>
      </c>
      <c r="M13" s="145">
        <v>0</v>
      </c>
      <c r="N13" s="145">
        <v>0</v>
      </c>
      <c r="O13" s="145">
        <v>0</v>
      </c>
      <c r="P13" s="146">
        <v>0</v>
      </c>
      <c r="Q13" s="211"/>
      <c r="R13" s="212"/>
      <c r="S13" s="212"/>
      <c r="T13" s="212"/>
      <c r="U13" s="213"/>
      <c r="W13" s="182">
        <v>1</v>
      </c>
      <c r="X13" s="182">
        <v>0</v>
      </c>
    </row>
    <row r="14" spans="1:24" s="182" customFormat="1" ht="26.25" customHeight="1" x14ac:dyDescent="0.3">
      <c r="A14" s="183">
        <v>8.3333333333333329E-2</v>
      </c>
      <c r="B14" s="184" t="s">
        <v>78</v>
      </c>
      <c r="C14" s="185">
        <v>3573</v>
      </c>
      <c r="D14" s="186">
        <v>3578</v>
      </c>
      <c r="E14" s="171">
        <f t="shared" si="0"/>
        <v>6</v>
      </c>
      <c r="F14" s="187">
        <v>6</v>
      </c>
      <c r="G14" s="187">
        <v>0</v>
      </c>
      <c r="H14" s="180">
        <f t="shared" si="1"/>
        <v>0</v>
      </c>
      <c r="I14" s="191" t="s">
        <v>58</v>
      </c>
      <c r="J14" s="181" t="s">
        <v>58</v>
      </c>
      <c r="K14" s="188" t="s">
        <v>58</v>
      </c>
      <c r="L14" s="192" t="s">
        <v>58</v>
      </c>
      <c r="M14" s="187" t="s">
        <v>58</v>
      </c>
      <c r="N14" s="187" t="s">
        <v>58</v>
      </c>
      <c r="O14" s="187" t="s">
        <v>58</v>
      </c>
      <c r="P14" s="188" t="s">
        <v>58</v>
      </c>
      <c r="Q14" s="208" t="s">
        <v>88</v>
      </c>
      <c r="R14" s="209"/>
      <c r="S14" s="209"/>
      <c r="T14" s="209"/>
      <c r="U14" s="210"/>
      <c r="V14" s="182">
        <v>20</v>
      </c>
    </row>
    <row r="15" spans="1:24" s="182" customFormat="1" ht="26.25" customHeight="1" x14ac:dyDescent="0.3">
      <c r="A15" s="175">
        <v>0.10416666666666667</v>
      </c>
      <c r="B15" s="176" t="s">
        <v>16</v>
      </c>
      <c r="C15" s="177">
        <v>3579</v>
      </c>
      <c r="D15" s="178">
        <v>3582</v>
      </c>
      <c r="E15" s="171">
        <f t="shared" si="0"/>
        <v>4</v>
      </c>
      <c r="F15" s="179">
        <v>0</v>
      </c>
      <c r="G15" s="179">
        <v>0</v>
      </c>
      <c r="H15" s="180">
        <f t="shared" si="1"/>
        <v>4</v>
      </c>
      <c r="I15" s="189">
        <v>4</v>
      </c>
      <c r="J15" s="181">
        <f t="shared" si="5"/>
        <v>0</v>
      </c>
      <c r="K15" s="190">
        <v>3</v>
      </c>
      <c r="L15" s="140">
        <v>0</v>
      </c>
      <c r="M15" s="145">
        <v>0</v>
      </c>
      <c r="N15" s="145">
        <v>1</v>
      </c>
      <c r="O15" s="145">
        <v>0</v>
      </c>
      <c r="P15" s="146">
        <v>0</v>
      </c>
      <c r="Q15" s="235" t="s">
        <v>90</v>
      </c>
      <c r="R15" s="236"/>
      <c r="S15" s="236"/>
      <c r="T15" s="236"/>
      <c r="U15" s="237"/>
      <c r="W15" s="182">
        <v>1</v>
      </c>
      <c r="X15" s="182">
        <v>2</v>
      </c>
    </row>
    <row r="16" spans="1:24" s="182" customFormat="1" ht="26.25" customHeight="1" x14ac:dyDescent="0.3">
      <c r="A16" s="175">
        <v>0.125</v>
      </c>
      <c r="B16" s="176" t="s">
        <v>79</v>
      </c>
      <c r="C16" s="177">
        <v>3583</v>
      </c>
      <c r="D16" s="178">
        <v>3587</v>
      </c>
      <c r="E16" s="171">
        <f t="shared" si="0"/>
        <v>5</v>
      </c>
      <c r="F16" s="179">
        <v>1</v>
      </c>
      <c r="G16" s="179">
        <v>1</v>
      </c>
      <c r="H16" s="180">
        <f t="shared" si="1"/>
        <v>3</v>
      </c>
      <c r="I16" s="189">
        <v>3</v>
      </c>
      <c r="J16" s="181">
        <f t="shared" si="5"/>
        <v>0</v>
      </c>
      <c r="K16" s="190">
        <v>0</v>
      </c>
      <c r="L16" s="140">
        <v>0</v>
      </c>
      <c r="M16" s="145">
        <v>1</v>
      </c>
      <c r="N16" s="145">
        <v>2</v>
      </c>
      <c r="O16" s="145">
        <v>0</v>
      </c>
      <c r="P16" s="146">
        <v>0</v>
      </c>
      <c r="Q16" s="211"/>
      <c r="R16" s="212"/>
      <c r="S16" s="212"/>
      <c r="T16" s="212"/>
      <c r="U16" s="213"/>
      <c r="W16" s="182">
        <v>0</v>
      </c>
      <c r="X16" s="182">
        <v>0</v>
      </c>
    </row>
    <row r="17" spans="1:24" s="182" customFormat="1" ht="26.25" customHeight="1" x14ac:dyDescent="0.3">
      <c r="A17" s="175">
        <v>0.14583333333333334</v>
      </c>
      <c r="B17" s="176" t="s">
        <v>56</v>
      </c>
      <c r="C17" s="177">
        <v>3588</v>
      </c>
      <c r="D17" s="178">
        <v>3590</v>
      </c>
      <c r="E17" s="171">
        <f t="shared" si="0"/>
        <v>3</v>
      </c>
      <c r="F17" s="179">
        <v>0</v>
      </c>
      <c r="G17" s="179">
        <v>0</v>
      </c>
      <c r="H17" s="180">
        <f t="shared" si="1"/>
        <v>3</v>
      </c>
      <c r="I17" s="189">
        <v>3</v>
      </c>
      <c r="J17" s="181">
        <f t="shared" si="5"/>
        <v>0</v>
      </c>
      <c r="K17" s="190">
        <v>0</v>
      </c>
      <c r="L17" s="143">
        <v>3</v>
      </c>
      <c r="M17" s="145">
        <v>0</v>
      </c>
      <c r="N17" s="145">
        <v>0</v>
      </c>
      <c r="O17" s="145">
        <v>0</v>
      </c>
      <c r="P17" s="146">
        <v>0</v>
      </c>
      <c r="Q17" s="211"/>
      <c r="R17" s="212"/>
      <c r="S17" s="212"/>
      <c r="T17" s="212"/>
      <c r="U17" s="213"/>
      <c r="W17" s="182">
        <v>0</v>
      </c>
      <c r="X17" s="182">
        <v>0</v>
      </c>
    </row>
    <row r="18" spans="1:24" s="182" customFormat="1" ht="26.25" customHeight="1" x14ac:dyDescent="0.3">
      <c r="A18" s="175">
        <v>0.16666666666666666</v>
      </c>
      <c r="B18" s="176" t="s">
        <v>80</v>
      </c>
      <c r="C18" s="177">
        <v>3591</v>
      </c>
      <c r="D18" s="178">
        <v>3596</v>
      </c>
      <c r="E18" s="171">
        <f t="shared" si="0"/>
        <v>6</v>
      </c>
      <c r="F18" s="179">
        <v>0</v>
      </c>
      <c r="G18" s="179">
        <v>0</v>
      </c>
      <c r="H18" s="180">
        <f t="shared" si="1"/>
        <v>6</v>
      </c>
      <c r="I18" s="189">
        <v>6</v>
      </c>
      <c r="J18" s="181">
        <f t="shared" si="5"/>
        <v>0</v>
      </c>
      <c r="K18" s="190">
        <v>1</v>
      </c>
      <c r="L18" s="143">
        <v>5</v>
      </c>
      <c r="M18" s="145">
        <v>0</v>
      </c>
      <c r="N18" s="145">
        <v>0</v>
      </c>
      <c r="O18" s="145">
        <v>0</v>
      </c>
      <c r="P18" s="146">
        <v>0</v>
      </c>
      <c r="Q18" s="211"/>
      <c r="R18" s="212"/>
      <c r="S18" s="212"/>
      <c r="T18" s="212"/>
      <c r="U18" s="213"/>
      <c r="W18" s="182">
        <v>0</v>
      </c>
      <c r="X18" s="182">
        <v>1</v>
      </c>
    </row>
    <row r="19" spans="1:24" s="182" customFormat="1" ht="26.25" customHeight="1" x14ac:dyDescent="0.3">
      <c r="A19" s="175">
        <v>0.1875</v>
      </c>
      <c r="B19" s="176" t="s">
        <v>16</v>
      </c>
      <c r="C19" s="177">
        <v>3597</v>
      </c>
      <c r="D19" s="178">
        <v>3605</v>
      </c>
      <c r="E19" s="171">
        <f t="shared" ref="E19" si="6">IF(ISBLANK(C19),0,(D19-C19+1))</f>
        <v>9</v>
      </c>
      <c r="F19" s="179">
        <v>3</v>
      </c>
      <c r="G19" s="179">
        <v>1</v>
      </c>
      <c r="H19" s="180">
        <f>E19-G19-F19</f>
        <v>5</v>
      </c>
      <c r="I19" s="189">
        <v>5</v>
      </c>
      <c r="J19" s="181">
        <f>I19-SUM(L19:P19,K19)</f>
        <v>0</v>
      </c>
      <c r="K19" s="190">
        <v>2</v>
      </c>
      <c r="L19" s="140">
        <v>0</v>
      </c>
      <c r="M19" s="145">
        <v>0</v>
      </c>
      <c r="N19" s="145">
        <v>3</v>
      </c>
      <c r="O19" s="145">
        <v>0</v>
      </c>
      <c r="P19" s="146">
        <v>0</v>
      </c>
      <c r="Q19" s="211"/>
      <c r="R19" s="212"/>
      <c r="S19" s="212"/>
      <c r="T19" s="212"/>
      <c r="U19" s="213"/>
      <c r="W19" s="182">
        <v>1</v>
      </c>
      <c r="X19" s="182">
        <v>1</v>
      </c>
    </row>
    <row r="20" spans="1:24" ht="7.5" customHeight="1" thickBot="1" x14ac:dyDescent="0.35">
      <c r="A20" s="66"/>
      <c r="B20" s="67"/>
      <c r="C20" s="71"/>
      <c r="D20" s="72"/>
      <c r="E20" s="73">
        <v>0</v>
      </c>
      <c r="F20" s="69"/>
      <c r="G20" s="69"/>
      <c r="H20" s="74">
        <v>0</v>
      </c>
      <c r="I20" s="75"/>
      <c r="J20" s="77">
        <f>I20-SUM(L20:P20,K20)</f>
        <v>0</v>
      </c>
      <c r="K20" s="76"/>
      <c r="L20" s="68"/>
      <c r="M20" s="69"/>
      <c r="N20" s="69"/>
      <c r="O20" s="69"/>
      <c r="P20" s="70"/>
      <c r="Q20" s="214"/>
      <c r="R20" s="215"/>
      <c r="S20" s="215"/>
      <c r="T20" s="215"/>
      <c r="U20" s="216"/>
    </row>
    <row r="21" spans="1:24" s="79" customFormat="1" ht="30.75" customHeight="1" x14ac:dyDescent="0.3">
      <c r="B21" s="80"/>
      <c r="E21" s="84">
        <f>SUM(E2:E20)</f>
        <v>92</v>
      </c>
      <c r="F21" s="85">
        <f>SUM(F2:F20)</f>
        <v>18</v>
      </c>
      <c r="G21" s="85">
        <f>SUM(G2:G20)</f>
        <v>10</v>
      </c>
      <c r="H21" s="86">
        <f>E21-F21-G21</f>
        <v>64</v>
      </c>
      <c r="I21" s="87">
        <f t="shared" ref="I21:P21" si="7">SUM(I2:I20)</f>
        <v>64</v>
      </c>
      <c r="J21" s="89">
        <f t="shared" si="7"/>
        <v>0</v>
      </c>
      <c r="K21" s="88">
        <f t="shared" si="7"/>
        <v>29</v>
      </c>
      <c r="L21" s="81">
        <f t="shared" si="7"/>
        <v>11</v>
      </c>
      <c r="M21" s="82">
        <f t="shared" si="7"/>
        <v>9</v>
      </c>
      <c r="N21" s="82">
        <f t="shared" si="7"/>
        <v>15</v>
      </c>
      <c r="O21" s="82">
        <f t="shared" si="7"/>
        <v>0</v>
      </c>
      <c r="P21" s="82">
        <f t="shared" si="7"/>
        <v>0</v>
      </c>
      <c r="Q21" s="83">
        <f>SUM(L21:P21)</f>
        <v>35</v>
      </c>
      <c r="R21" s="217"/>
      <c r="S21" s="218"/>
      <c r="T21" s="218"/>
      <c r="U21" s="219"/>
      <c r="V21" s="79">
        <f>SUM(V3:V19)</f>
        <v>73</v>
      </c>
      <c r="W21" s="79">
        <f t="shared" ref="W21:X21" si="8">SUM(W3:W19)</f>
        <v>16</v>
      </c>
      <c r="X21" s="79">
        <f t="shared" si="8"/>
        <v>12</v>
      </c>
    </row>
    <row r="22" spans="1:24" ht="118.2" thickBot="1" x14ac:dyDescent="0.35">
      <c r="E22" s="94" t="s">
        <v>27</v>
      </c>
      <c r="F22" s="95" t="s">
        <v>28</v>
      </c>
      <c r="G22" s="95" t="s">
        <v>31</v>
      </c>
      <c r="H22" s="96" t="s">
        <v>9</v>
      </c>
      <c r="I22" s="97" t="s">
        <v>29</v>
      </c>
      <c r="J22" s="99" t="s">
        <v>12</v>
      </c>
      <c r="K22" s="98" t="s">
        <v>11</v>
      </c>
      <c r="L22" s="90" t="s">
        <v>0</v>
      </c>
      <c r="M22" s="91" t="s">
        <v>1</v>
      </c>
      <c r="N22" s="91" t="s">
        <v>2</v>
      </c>
      <c r="O22" s="91" t="s">
        <v>24</v>
      </c>
      <c r="P22" s="91" t="s">
        <v>25</v>
      </c>
      <c r="Q22" s="92" t="s">
        <v>26</v>
      </c>
      <c r="R22" s="220"/>
      <c r="S22" s="221"/>
      <c r="T22" s="221"/>
      <c r="U22" s="222"/>
    </row>
    <row r="23" spans="1:24" s="93" customFormat="1" x14ac:dyDescent="0.3">
      <c r="A23"/>
      <c r="B23" s="1"/>
      <c r="I23" s="100">
        <f>I21+G21</f>
        <v>74</v>
      </c>
      <c r="J23" s="79"/>
      <c r="K23" s="101"/>
      <c r="M23" s="93">
        <f>L21+M21</f>
        <v>20</v>
      </c>
      <c r="Q23" s="102"/>
      <c r="R23" s="102"/>
      <c r="S23" s="102"/>
      <c r="T23" s="102"/>
      <c r="U23" s="102"/>
      <c r="V23"/>
      <c r="W23"/>
      <c r="X23"/>
    </row>
    <row r="24" spans="1:24" s="93" customFormat="1" x14ac:dyDescent="0.3">
      <c r="A24"/>
      <c r="B24" s="1"/>
      <c r="E24" s="134"/>
      <c r="I24" s="100"/>
      <c r="J24" s="79"/>
      <c r="K24" s="101"/>
      <c r="Q24" s="102"/>
      <c r="R24" s="102"/>
      <c r="S24" s="102"/>
      <c r="T24" s="102"/>
      <c r="U24" s="102"/>
      <c r="V24"/>
      <c r="W24"/>
      <c r="X24"/>
    </row>
  </sheetData>
  <mergeCells count="22">
    <mergeCell ref="R22:U22"/>
    <mergeCell ref="Q3:U3"/>
    <mergeCell ref="Q4:U4"/>
    <mergeCell ref="Q5:U5"/>
    <mergeCell ref="Q6:U6"/>
    <mergeCell ref="Q7:U7"/>
    <mergeCell ref="Q8:U8"/>
    <mergeCell ref="Q10:U10"/>
    <mergeCell ref="Q11:U11"/>
    <mergeCell ref="Q20:U20"/>
    <mergeCell ref="Q16:U16"/>
    <mergeCell ref="Q17:U17"/>
    <mergeCell ref="Q18:U18"/>
    <mergeCell ref="Q9:U9"/>
    <mergeCell ref="R21:U21"/>
    <mergeCell ref="Q1:U1"/>
    <mergeCell ref="Q2:U2"/>
    <mergeCell ref="Q19:U19"/>
    <mergeCell ref="Q12:U12"/>
    <mergeCell ref="Q13:U13"/>
    <mergeCell ref="Q14:U14"/>
    <mergeCell ref="Q15:U1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12F-8E33-4041-B9B6-3CFFB4BECB06}">
  <sheetPr codeName="Sheet1"/>
  <dimension ref="A1:Y22"/>
  <sheetViews>
    <sheetView topLeftCell="A16" zoomScale="80" zoomScaleNormal="80" workbookViewId="0">
      <selection activeCell="C20" sqref="C2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ht="26.25" customHeight="1" x14ac:dyDescent="0.3">
      <c r="A3" s="41">
        <v>0.41666666666666669</v>
      </c>
      <c r="B3" s="42" t="s">
        <v>50</v>
      </c>
      <c r="C3" s="46">
        <v>3385</v>
      </c>
      <c r="D3" s="47">
        <v>3395</v>
      </c>
      <c r="E3" s="35">
        <f t="shared" ref="E3:E17" si="0">IF(ISBLANK(C3),0,(D3-C3+1))</f>
        <v>11</v>
      </c>
      <c r="F3" s="48">
        <v>2</v>
      </c>
      <c r="G3" s="48">
        <v>1</v>
      </c>
      <c r="H3" s="36">
        <f>E3-G3-F3</f>
        <v>8</v>
      </c>
      <c r="I3" s="149">
        <v>8</v>
      </c>
      <c r="J3" s="39">
        <f>I3-SUM(L3:P3,K3)</f>
        <v>0</v>
      </c>
      <c r="K3" s="148">
        <f>2+2</f>
        <v>4</v>
      </c>
      <c r="L3" s="140">
        <v>0</v>
      </c>
      <c r="M3" s="141">
        <v>1</v>
      </c>
      <c r="N3" s="141">
        <v>2</v>
      </c>
      <c r="O3" s="141">
        <v>0</v>
      </c>
      <c r="P3" s="174">
        <v>1</v>
      </c>
      <c r="Q3" s="238"/>
      <c r="R3" s="239"/>
      <c r="S3" s="239"/>
      <c r="T3" s="239"/>
      <c r="U3" s="240"/>
      <c r="W3">
        <v>2</v>
      </c>
      <c r="X3">
        <v>2</v>
      </c>
    </row>
    <row r="4" spans="1:24" ht="26.25" customHeight="1" x14ac:dyDescent="0.3">
      <c r="A4" s="41">
        <v>0.4375</v>
      </c>
      <c r="B4" s="42" t="s">
        <v>18</v>
      </c>
      <c r="C4" s="46">
        <v>3396</v>
      </c>
      <c r="D4" s="47">
        <v>3404</v>
      </c>
      <c r="E4" s="35">
        <f t="shared" si="0"/>
        <v>9</v>
      </c>
      <c r="F4" s="48">
        <v>0</v>
      </c>
      <c r="G4" s="48">
        <v>3</v>
      </c>
      <c r="H4" s="36">
        <f t="shared" ref="H4:H17" si="1">E4-G4-F4</f>
        <v>6</v>
      </c>
      <c r="I4" s="149">
        <v>6</v>
      </c>
      <c r="J4" s="39">
        <f t="shared" ref="J4:J16" si="2">I4-SUM(L4:P4,K4)</f>
        <v>0</v>
      </c>
      <c r="K4" s="148">
        <f>1+2</f>
        <v>3</v>
      </c>
      <c r="L4" s="140">
        <v>0</v>
      </c>
      <c r="M4" s="141">
        <v>1</v>
      </c>
      <c r="N4" s="141">
        <v>2</v>
      </c>
      <c r="O4" s="141">
        <v>0</v>
      </c>
      <c r="P4" s="142">
        <v>0</v>
      </c>
      <c r="Q4" s="238"/>
      <c r="R4" s="239"/>
      <c r="S4" s="239"/>
      <c r="T4" s="239"/>
      <c r="U4" s="240"/>
      <c r="W4">
        <v>1</v>
      </c>
      <c r="X4">
        <v>2</v>
      </c>
    </row>
    <row r="5" spans="1:24" ht="26.25" customHeight="1" x14ac:dyDescent="0.3">
      <c r="A5" s="41">
        <v>0.45833333333333331</v>
      </c>
      <c r="B5" s="42" t="s">
        <v>15</v>
      </c>
      <c r="C5" s="46">
        <v>3405</v>
      </c>
      <c r="D5" s="47">
        <v>3419</v>
      </c>
      <c r="E5" s="171">
        <f t="shared" si="0"/>
        <v>15</v>
      </c>
      <c r="F5" s="172">
        <v>3</v>
      </c>
      <c r="G5" s="172">
        <v>3</v>
      </c>
      <c r="H5" s="173">
        <f t="shared" si="1"/>
        <v>9</v>
      </c>
      <c r="I5" s="149">
        <v>9</v>
      </c>
      <c r="J5" s="39">
        <f t="shared" si="2"/>
        <v>-1</v>
      </c>
      <c r="K5" s="170">
        <f>4+3</f>
        <v>7</v>
      </c>
      <c r="L5" s="140">
        <v>0</v>
      </c>
      <c r="M5" s="145">
        <v>2</v>
      </c>
      <c r="N5" s="145">
        <v>0</v>
      </c>
      <c r="O5" s="145">
        <v>1</v>
      </c>
      <c r="P5" s="146">
        <v>0</v>
      </c>
      <c r="Q5" s="238"/>
      <c r="R5" s="239"/>
      <c r="S5" s="239"/>
      <c r="T5" s="239"/>
      <c r="U5" s="240"/>
      <c r="W5">
        <v>4</v>
      </c>
      <c r="X5">
        <v>3</v>
      </c>
    </row>
    <row r="6" spans="1:24" ht="26.25" customHeight="1" x14ac:dyDescent="0.3">
      <c r="A6" s="41">
        <v>0.47916666666666669</v>
      </c>
      <c r="B6" s="42" t="s">
        <v>22</v>
      </c>
      <c r="C6" s="46">
        <v>3420</v>
      </c>
      <c r="D6" s="47">
        <v>3427</v>
      </c>
      <c r="E6" s="35">
        <f t="shared" si="0"/>
        <v>8</v>
      </c>
      <c r="F6" s="48">
        <v>1</v>
      </c>
      <c r="G6" s="48">
        <v>0</v>
      </c>
      <c r="H6" s="36">
        <f t="shared" si="1"/>
        <v>7</v>
      </c>
      <c r="I6" s="149">
        <v>7</v>
      </c>
      <c r="J6" s="39">
        <f t="shared" si="2"/>
        <v>0</v>
      </c>
      <c r="K6" s="148">
        <f>2+1</f>
        <v>3</v>
      </c>
      <c r="L6" s="140">
        <v>0</v>
      </c>
      <c r="M6" s="141">
        <v>2</v>
      </c>
      <c r="N6" s="141">
        <v>2</v>
      </c>
      <c r="O6" s="141">
        <v>0</v>
      </c>
      <c r="P6" s="142">
        <v>0</v>
      </c>
      <c r="Q6" s="238"/>
      <c r="R6" s="239"/>
      <c r="S6" s="239"/>
      <c r="T6" s="239"/>
      <c r="U6" s="240"/>
      <c r="W6">
        <v>2</v>
      </c>
      <c r="X6">
        <v>1</v>
      </c>
    </row>
    <row r="7" spans="1:24" ht="26.25" customHeight="1" x14ac:dyDescent="0.3">
      <c r="A7" s="41">
        <v>0.5</v>
      </c>
      <c r="B7" s="42" t="s">
        <v>50</v>
      </c>
      <c r="C7" s="46">
        <v>3428</v>
      </c>
      <c r="D7" s="47">
        <v>3434</v>
      </c>
      <c r="E7" s="35">
        <f t="shared" si="0"/>
        <v>7</v>
      </c>
      <c r="F7" s="48">
        <v>0</v>
      </c>
      <c r="G7" s="48">
        <v>2</v>
      </c>
      <c r="H7" s="36">
        <f t="shared" si="1"/>
        <v>5</v>
      </c>
      <c r="I7" s="149">
        <v>5</v>
      </c>
      <c r="J7" s="39">
        <f t="shared" si="2"/>
        <v>0</v>
      </c>
      <c r="K7" s="148">
        <f>1+2</f>
        <v>3</v>
      </c>
      <c r="L7" s="140">
        <v>0</v>
      </c>
      <c r="M7" s="141">
        <v>0</v>
      </c>
      <c r="N7" s="141">
        <v>2</v>
      </c>
      <c r="O7" s="141">
        <v>0</v>
      </c>
      <c r="P7" s="142">
        <v>0</v>
      </c>
      <c r="Q7" s="238"/>
      <c r="R7" s="239"/>
      <c r="S7" s="239"/>
      <c r="T7" s="239"/>
      <c r="U7" s="240"/>
      <c r="W7">
        <v>1</v>
      </c>
      <c r="X7">
        <v>2</v>
      </c>
    </row>
    <row r="8" spans="1:24" ht="26.25" customHeight="1" x14ac:dyDescent="0.3">
      <c r="A8" s="41">
        <v>0.52083333333333337</v>
      </c>
      <c r="B8" s="42" t="s">
        <v>72</v>
      </c>
      <c r="C8" s="150"/>
      <c r="D8" s="151"/>
      <c r="E8" s="35">
        <f t="shared" si="0"/>
        <v>0</v>
      </c>
      <c r="F8" s="48">
        <v>0</v>
      </c>
      <c r="G8" s="48">
        <v>0</v>
      </c>
      <c r="H8" s="36">
        <f t="shared" si="1"/>
        <v>0</v>
      </c>
      <c r="I8" s="152" t="s">
        <v>58</v>
      </c>
      <c r="J8" s="153" t="s">
        <v>58</v>
      </c>
      <c r="K8" s="154" t="s">
        <v>58</v>
      </c>
      <c r="L8" s="155" t="s">
        <v>58</v>
      </c>
      <c r="M8" s="156" t="s">
        <v>58</v>
      </c>
      <c r="N8" s="156" t="s">
        <v>58</v>
      </c>
      <c r="O8" s="156" t="s">
        <v>58</v>
      </c>
      <c r="P8" s="157" t="s">
        <v>58</v>
      </c>
      <c r="Q8" s="238"/>
      <c r="R8" s="239"/>
      <c r="S8" s="239"/>
      <c r="T8" s="239"/>
      <c r="U8" s="240"/>
    </row>
    <row r="9" spans="1:24" ht="26.25" customHeight="1" x14ac:dyDescent="0.3">
      <c r="A9" s="41">
        <v>4.1666666666666664E-2</v>
      </c>
      <c r="B9" s="158" t="s">
        <v>76</v>
      </c>
      <c r="C9" s="46">
        <v>3435</v>
      </c>
      <c r="D9" s="47">
        <v>3445</v>
      </c>
      <c r="E9" s="35">
        <f t="shared" si="0"/>
        <v>11</v>
      </c>
      <c r="F9" s="53">
        <v>4</v>
      </c>
      <c r="G9" s="53">
        <v>0</v>
      </c>
      <c r="H9" s="36">
        <f t="shared" si="1"/>
        <v>7</v>
      </c>
      <c r="I9" s="149">
        <v>7</v>
      </c>
      <c r="J9" s="39">
        <f t="shared" si="2"/>
        <v>0</v>
      </c>
      <c r="K9" s="165">
        <v>0</v>
      </c>
      <c r="L9" s="159">
        <v>7</v>
      </c>
      <c r="M9" s="163">
        <v>0</v>
      </c>
      <c r="N9" s="163">
        <v>0</v>
      </c>
      <c r="O9" s="163">
        <v>0</v>
      </c>
      <c r="P9" s="164">
        <v>0</v>
      </c>
      <c r="Q9" s="238"/>
      <c r="R9" s="239"/>
      <c r="S9" s="239"/>
      <c r="T9" s="239"/>
      <c r="U9" s="240"/>
    </row>
    <row r="10" spans="1:24" ht="26.25" customHeight="1" x14ac:dyDescent="0.3">
      <c r="A10" s="41">
        <v>6.25E-2</v>
      </c>
      <c r="B10" s="42" t="s">
        <v>15</v>
      </c>
      <c r="C10" s="46">
        <v>3446</v>
      </c>
      <c r="D10" s="47">
        <v>3453</v>
      </c>
      <c r="E10" s="35">
        <f t="shared" si="0"/>
        <v>8</v>
      </c>
      <c r="F10" s="48">
        <v>0</v>
      </c>
      <c r="G10" s="48">
        <v>0</v>
      </c>
      <c r="H10" s="36">
        <f t="shared" si="1"/>
        <v>8</v>
      </c>
      <c r="I10" s="149">
        <v>8</v>
      </c>
      <c r="J10" s="39">
        <f t="shared" si="2"/>
        <v>0</v>
      </c>
      <c r="K10" s="148">
        <f>3+0</f>
        <v>3</v>
      </c>
      <c r="L10" s="162">
        <v>0</v>
      </c>
      <c r="M10" s="160">
        <v>3</v>
      </c>
      <c r="N10" s="160">
        <v>2</v>
      </c>
      <c r="O10" s="163">
        <v>0</v>
      </c>
      <c r="P10" s="164">
        <v>0</v>
      </c>
      <c r="Q10" s="238"/>
      <c r="R10" s="239"/>
      <c r="S10" s="239"/>
      <c r="T10" s="239"/>
      <c r="U10" s="240"/>
      <c r="W10">
        <v>3</v>
      </c>
      <c r="X10">
        <v>0</v>
      </c>
    </row>
    <row r="11" spans="1:24" ht="26.25" customHeight="1" x14ac:dyDescent="0.3">
      <c r="A11" s="41">
        <v>8.3333333333333329E-2</v>
      </c>
      <c r="B11" s="42" t="s">
        <v>22</v>
      </c>
      <c r="C11" s="46">
        <v>3454</v>
      </c>
      <c r="D11" s="47">
        <v>3460</v>
      </c>
      <c r="E11" s="35">
        <f t="shared" si="0"/>
        <v>7</v>
      </c>
      <c r="F11" s="53">
        <v>1</v>
      </c>
      <c r="G11" s="53">
        <v>0</v>
      </c>
      <c r="H11" s="36">
        <f t="shared" si="1"/>
        <v>6</v>
      </c>
      <c r="I11" s="149">
        <v>6</v>
      </c>
      <c r="J11" s="39">
        <f t="shared" si="2"/>
        <v>-1</v>
      </c>
      <c r="K11" s="165">
        <f>2+2</f>
        <v>4</v>
      </c>
      <c r="L11" s="168">
        <v>0</v>
      </c>
      <c r="M11" s="163">
        <v>2</v>
      </c>
      <c r="N11" s="163">
        <v>0</v>
      </c>
      <c r="O11" s="169">
        <v>1</v>
      </c>
      <c r="P11" s="164">
        <v>0</v>
      </c>
      <c r="Q11" s="238"/>
      <c r="R11" s="239"/>
      <c r="S11" s="239"/>
      <c r="T11" s="239"/>
      <c r="U11" s="240"/>
      <c r="W11">
        <v>2</v>
      </c>
      <c r="X11">
        <v>2</v>
      </c>
    </row>
    <row r="12" spans="1:24" ht="26.25" customHeight="1" x14ac:dyDescent="0.3">
      <c r="A12" s="41">
        <v>0.10416666666666667</v>
      </c>
      <c r="B12" s="42" t="s">
        <v>72</v>
      </c>
      <c r="C12" s="46">
        <v>3461</v>
      </c>
      <c r="D12" s="47">
        <v>3471</v>
      </c>
      <c r="E12" s="35">
        <f t="shared" si="0"/>
        <v>11</v>
      </c>
      <c r="F12" s="48">
        <v>1</v>
      </c>
      <c r="G12" s="48">
        <v>0</v>
      </c>
      <c r="H12" s="36">
        <f t="shared" si="1"/>
        <v>10</v>
      </c>
      <c r="I12" s="149">
        <v>10</v>
      </c>
      <c r="J12" s="39">
        <f t="shared" si="2"/>
        <v>0</v>
      </c>
      <c r="K12" s="148">
        <f>3+4</f>
        <v>7</v>
      </c>
      <c r="L12" s="162">
        <v>0</v>
      </c>
      <c r="M12" s="163">
        <v>3</v>
      </c>
      <c r="N12" s="163">
        <v>0</v>
      </c>
      <c r="O12" s="163">
        <v>0</v>
      </c>
      <c r="P12" s="164">
        <v>0</v>
      </c>
      <c r="Q12" s="241"/>
      <c r="R12" s="242"/>
      <c r="S12" s="242"/>
      <c r="T12" s="242"/>
      <c r="U12" s="243"/>
      <c r="W12">
        <v>3</v>
      </c>
      <c r="X12">
        <v>4</v>
      </c>
    </row>
    <row r="13" spans="1:24" ht="26.25" customHeight="1" x14ac:dyDescent="0.3">
      <c r="A13" s="41">
        <v>0.125</v>
      </c>
      <c r="B13" s="158" t="s">
        <v>76</v>
      </c>
      <c r="C13" s="46">
        <v>3472</v>
      </c>
      <c r="D13" s="47">
        <v>3485</v>
      </c>
      <c r="E13" s="35">
        <f t="shared" si="0"/>
        <v>14</v>
      </c>
      <c r="F13" s="48">
        <v>3</v>
      </c>
      <c r="G13" s="48">
        <v>0</v>
      </c>
      <c r="H13" s="36">
        <f t="shared" si="1"/>
        <v>11</v>
      </c>
      <c r="I13" s="149">
        <v>11</v>
      </c>
      <c r="J13" s="39">
        <f t="shared" si="2"/>
        <v>0</v>
      </c>
      <c r="K13" s="165">
        <v>1</v>
      </c>
      <c r="L13" s="159">
        <v>10</v>
      </c>
      <c r="M13" s="160">
        <v>0</v>
      </c>
      <c r="N13" s="160">
        <v>0</v>
      </c>
      <c r="O13" s="160">
        <v>0</v>
      </c>
      <c r="P13" s="161">
        <v>0</v>
      </c>
      <c r="Q13" s="238"/>
      <c r="R13" s="239"/>
      <c r="S13" s="239"/>
      <c r="T13" s="239"/>
      <c r="U13" s="240"/>
      <c r="W13" s="166">
        <v>1</v>
      </c>
      <c r="X13" s="166">
        <v>0</v>
      </c>
    </row>
    <row r="14" spans="1:24" ht="26.25" customHeight="1" x14ac:dyDescent="0.3">
      <c r="A14" s="41">
        <v>0.14583333333333334</v>
      </c>
      <c r="B14" s="42" t="s">
        <v>73</v>
      </c>
      <c r="C14" s="46">
        <v>3486</v>
      </c>
      <c r="D14" s="47">
        <v>3491</v>
      </c>
      <c r="E14" s="35">
        <f t="shared" si="0"/>
        <v>6</v>
      </c>
      <c r="F14" s="48">
        <v>0</v>
      </c>
      <c r="G14" s="48">
        <v>4</v>
      </c>
      <c r="H14" s="36">
        <f t="shared" si="1"/>
        <v>2</v>
      </c>
      <c r="I14" s="149">
        <v>2</v>
      </c>
      <c r="J14" s="39">
        <f t="shared" si="2"/>
        <v>0</v>
      </c>
      <c r="K14" s="148">
        <v>2</v>
      </c>
      <c r="L14" s="162">
        <v>0</v>
      </c>
      <c r="M14" s="160">
        <v>0</v>
      </c>
      <c r="N14" s="160">
        <v>0</v>
      </c>
      <c r="O14" s="160">
        <v>0</v>
      </c>
      <c r="P14" s="161">
        <v>0</v>
      </c>
      <c r="Q14" s="238"/>
      <c r="R14" s="239"/>
      <c r="S14" s="239"/>
      <c r="T14" s="239"/>
      <c r="U14" s="240"/>
      <c r="W14" s="166">
        <v>2</v>
      </c>
      <c r="X14" s="166">
        <v>0</v>
      </c>
    </row>
    <row r="15" spans="1:24" ht="26.25" customHeight="1" x14ac:dyDescent="0.3">
      <c r="A15" s="41">
        <v>0.16666666666666666</v>
      </c>
      <c r="B15" s="42" t="s">
        <v>74</v>
      </c>
      <c r="C15" s="46">
        <v>3492</v>
      </c>
      <c r="D15" s="47">
        <v>3495</v>
      </c>
      <c r="E15" s="35">
        <f t="shared" si="0"/>
        <v>4</v>
      </c>
      <c r="F15" s="48">
        <v>0</v>
      </c>
      <c r="G15" s="48">
        <v>0</v>
      </c>
      <c r="H15" s="36">
        <f t="shared" si="1"/>
        <v>4</v>
      </c>
      <c r="I15" s="149">
        <v>4</v>
      </c>
      <c r="J15" s="39">
        <f t="shared" si="2"/>
        <v>0</v>
      </c>
      <c r="K15" s="148">
        <v>0</v>
      </c>
      <c r="L15" s="143">
        <v>4</v>
      </c>
      <c r="M15" s="145">
        <v>0</v>
      </c>
      <c r="N15" s="145">
        <v>0</v>
      </c>
      <c r="O15" s="145">
        <v>0</v>
      </c>
      <c r="P15" s="146">
        <v>0</v>
      </c>
      <c r="Q15" s="238"/>
      <c r="R15" s="239"/>
      <c r="S15" s="239"/>
      <c r="T15" s="239"/>
      <c r="U15" s="240"/>
    </row>
    <row r="16" spans="1:24" ht="26.25" customHeight="1" x14ac:dyDescent="0.3">
      <c r="A16" s="41">
        <v>0.1875</v>
      </c>
      <c r="B16" s="42" t="s">
        <v>75</v>
      </c>
      <c r="C16" s="46">
        <v>3496</v>
      </c>
      <c r="D16" s="47">
        <v>3504</v>
      </c>
      <c r="E16" s="35">
        <f t="shared" si="0"/>
        <v>9</v>
      </c>
      <c r="F16" s="48">
        <v>2</v>
      </c>
      <c r="G16" s="48">
        <v>0</v>
      </c>
      <c r="H16" s="36">
        <f t="shared" si="1"/>
        <v>7</v>
      </c>
      <c r="I16" s="149">
        <v>7</v>
      </c>
      <c r="J16" s="39">
        <f t="shared" si="2"/>
        <v>0</v>
      </c>
      <c r="K16" s="148">
        <v>3</v>
      </c>
      <c r="L16" s="162">
        <v>0</v>
      </c>
      <c r="M16" s="160">
        <v>1</v>
      </c>
      <c r="N16" s="160">
        <v>3</v>
      </c>
      <c r="O16" s="160">
        <v>0</v>
      </c>
      <c r="P16" s="161">
        <v>0</v>
      </c>
      <c r="Q16" s="238"/>
      <c r="R16" s="239"/>
      <c r="S16" s="239"/>
      <c r="T16" s="239"/>
      <c r="U16" s="240"/>
      <c r="W16" s="167">
        <v>3</v>
      </c>
      <c r="X16" s="167">
        <v>0</v>
      </c>
    </row>
    <row r="17" spans="1:25" ht="26.25" customHeight="1" x14ac:dyDescent="0.3">
      <c r="A17" s="103">
        <v>0.25</v>
      </c>
      <c r="B17" s="104" t="s">
        <v>73</v>
      </c>
      <c r="C17" s="105">
        <v>3505</v>
      </c>
      <c r="D17" s="106">
        <v>3513</v>
      </c>
      <c r="E17" s="35">
        <f t="shared" si="0"/>
        <v>9</v>
      </c>
      <c r="F17" s="48">
        <v>9</v>
      </c>
      <c r="G17" s="48">
        <v>0</v>
      </c>
      <c r="H17" s="36">
        <f t="shared" si="1"/>
        <v>0</v>
      </c>
      <c r="I17" s="109" t="s">
        <v>58</v>
      </c>
      <c r="J17" s="39" t="s">
        <v>58</v>
      </c>
      <c r="K17" s="110" t="s">
        <v>58</v>
      </c>
      <c r="L17" s="111" t="s">
        <v>58</v>
      </c>
      <c r="M17" s="107" t="s">
        <v>58</v>
      </c>
      <c r="N17" s="107" t="s">
        <v>58</v>
      </c>
      <c r="O17" s="107" t="s">
        <v>58</v>
      </c>
      <c r="P17" s="112" t="s">
        <v>58</v>
      </c>
      <c r="Q17" s="244" t="s">
        <v>77</v>
      </c>
      <c r="R17" s="245"/>
      <c r="S17" s="245"/>
      <c r="T17" s="245"/>
      <c r="U17" s="246"/>
      <c r="V17">
        <f>36+47</f>
        <v>83</v>
      </c>
      <c r="W17">
        <f>SUM(W3:W16)</f>
        <v>24</v>
      </c>
      <c r="X17">
        <f>SUM(X3:X16)</f>
        <v>16</v>
      </c>
      <c r="Y17">
        <f>W17+X17</f>
        <v>40</v>
      </c>
    </row>
    <row r="18" spans="1:25" ht="7.5" customHeight="1" thickBot="1" x14ac:dyDescent="0.35">
      <c r="A18" s="66"/>
      <c r="B18" s="67"/>
      <c r="C18" s="71"/>
      <c r="D18" s="72"/>
      <c r="E18" s="73">
        <v>0</v>
      </c>
      <c r="F18" s="69"/>
      <c r="G18" s="69"/>
      <c r="H18" s="74">
        <v>0</v>
      </c>
      <c r="I18" s="75"/>
      <c r="J18" s="77">
        <f>I18-SUM(L18:P18,K18)</f>
        <v>0</v>
      </c>
      <c r="K18" s="76"/>
      <c r="L18" s="68"/>
      <c r="M18" s="69"/>
      <c r="N18" s="69"/>
      <c r="O18" s="69"/>
      <c r="P18" s="70"/>
      <c r="Q18" s="214"/>
      <c r="R18" s="215"/>
      <c r="S18" s="215"/>
      <c r="T18" s="215"/>
      <c r="U18" s="216"/>
    </row>
    <row r="19" spans="1:25" s="79" customFormat="1" ht="30.75" customHeight="1" x14ac:dyDescent="0.3">
      <c r="B19" s="80"/>
      <c r="E19" s="84">
        <f>SUM(E2:E18)</f>
        <v>129</v>
      </c>
      <c r="F19" s="85">
        <f>SUM(F2:F18)</f>
        <v>26</v>
      </c>
      <c r="G19" s="85">
        <f>SUM(G2:G18)</f>
        <v>13</v>
      </c>
      <c r="H19" s="86">
        <f>E19-F19-G19</f>
        <v>90</v>
      </c>
      <c r="I19" s="87">
        <f t="shared" ref="I19:P19" si="3">SUM(I2:I18)</f>
        <v>90</v>
      </c>
      <c r="J19" s="89">
        <f t="shared" si="3"/>
        <v>-2</v>
      </c>
      <c r="K19" s="88">
        <f t="shared" si="3"/>
        <v>40</v>
      </c>
      <c r="L19" s="81">
        <f t="shared" si="3"/>
        <v>21</v>
      </c>
      <c r="M19" s="82">
        <f t="shared" si="3"/>
        <v>15</v>
      </c>
      <c r="N19" s="82">
        <f t="shared" si="3"/>
        <v>13</v>
      </c>
      <c r="O19" s="82">
        <f t="shared" si="3"/>
        <v>2</v>
      </c>
      <c r="P19" s="82">
        <f t="shared" si="3"/>
        <v>1</v>
      </c>
      <c r="Q19" s="83">
        <f>SUM(L19:P19)</f>
        <v>52</v>
      </c>
      <c r="R19" s="217"/>
      <c r="S19" s="218"/>
      <c r="T19" s="218"/>
      <c r="U19" s="219"/>
      <c r="V19" s="79">
        <f>SUM(V3:V18)</f>
        <v>83</v>
      </c>
    </row>
    <row r="20" spans="1:25" ht="118.2" thickBot="1" x14ac:dyDescent="0.35">
      <c r="E20" s="94" t="s">
        <v>27</v>
      </c>
      <c r="F20" s="95" t="s">
        <v>28</v>
      </c>
      <c r="G20" s="95" t="s">
        <v>31</v>
      </c>
      <c r="H20" s="96" t="s">
        <v>9</v>
      </c>
      <c r="I20" s="97" t="s">
        <v>29</v>
      </c>
      <c r="J20" s="99" t="s">
        <v>12</v>
      </c>
      <c r="K20" s="98" t="s">
        <v>11</v>
      </c>
      <c r="L20" s="90" t="s">
        <v>0</v>
      </c>
      <c r="M20" s="91" t="s">
        <v>1</v>
      </c>
      <c r="N20" s="91" t="s">
        <v>2</v>
      </c>
      <c r="O20" s="91" t="s">
        <v>24</v>
      </c>
      <c r="P20" s="91" t="s">
        <v>25</v>
      </c>
      <c r="Q20" s="92" t="s">
        <v>26</v>
      </c>
      <c r="R20" s="220"/>
      <c r="S20" s="221"/>
      <c r="T20" s="221"/>
      <c r="U20" s="222"/>
    </row>
    <row r="21" spans="1:25" s="93" customFormat="1" x14ac:dyDescent="0.3">
      <c r="A21"/>
      <c r="B21" s="1"/>
      <c r="I21" s="100">
        <f>94+15</f>
        <v>109</v>
      </c>
      <c r="J21" s="79"/>
      <c r="K21" s="101"/>
      <c r="M21" s="93">
        <f>L19+M19</f>
        <v>36</v>
      </c>
      <c r="Q21" s="102"/>
      <c r="R21" s="102"/>
      <c r="S21" s="102"/>
      <c r="T21" s="102"/>
      <c r="U21" s="102"/>
      <c r="V21"/>
      <c r="W21"/>
      <c r="X21"/>
    </row>
    <row r="22" spans="1:25" s="93" customFormat="1" x14ac:dyDescent="0.3">
      <c r="A22"/>
      <c r="B22" s="1"/>
      <c r="E22" s="134"/>
      <c r="I22" s="100"/>
      <c r="J22" s="79"/>
      <c r="K22" s="101"/>
      <c r="Q22" s="102"/>
      <c r="R22" s="102"/>
      <c r="S22" s="102"/>
      <c r="T22" s="102"/>
      <c r="U22" s="102"/>
      <c r="V22"/>
      <c r="W22"/>
      <c r="X22"/>
    </row>
  </sheetData>
  <mergeCells count="20">
    <mergeCell ref="R19:U19"/>
    <mergeCell ref="R20:U20"/>
    <mergeCell ref="Q17:U17"/>
    <mergeCell ref="Q18:U18"/>
    <mergeCell ref="Q16:U16"/>
    <mergeCell ref="Q6:U6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3:U3"/>
    <mergeCell ref="Q4:U4"/>
    <mergeCell ref="Q5:U5"/>
    <mergeCell ref="Q1:U1"/>
    <mergeCell ref="Q2:U2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34"/>
  <sheetViews>
    <sheetView zoomScale="80" zoomScaleNormal="80" workbookViewId="0">
      <selection activeCell="X5" sqref="X5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93" customWidth="1"/>
    <col min="5" max="5" width="6.5546875" style="93" customWidth="1"/>
    <col min="6" max="7" width="4.109375" style="93" bestFit="1" customWidth="1"/>
    <col min="8" max="8" width="6.33203125" style="93" customWidth="1"/>
    <col min="9" max="9" width="7.5546875" style="100" customWidth="1"/>
    <col min="10" max="10" width="3.6640625" style="79" bestFit="1" customWidth="1"/>
    <col min="11" max="11" width="7.5546875" style="101" customWidth="1"/>
    <col min="12" max="12" width="3.88671875" style="93" bestFit="1" customWidth="1"/>
    <col min="13" max="13" width="3.88671875" style="93" customWidth="1"/>
    <col min="14" max="16" width="3.6640625" style="93" bestFit="1" customWidth="1"/>
    <col min="17" max="20" width="12.44140625" style="102" customWidth="1"/>
    <col min="21" max="21" width="16.5546875" style="102" customWidth="1"/>
  </cols>
  <sheetData>
    <row r="1" spans="1:24" s="14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30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223" t="s">
        <v>13</v>
      </c>
      <c r="R1" s="224"/>
      <c r="S1" s="224"/>
      <c r="T1" s="224"/>
      <c r="U1" s="225"/>
    </row>
    <row r="2" spans="1:24" ht="7.5" customHeight="1" x14ac:dyDescent="0.3">
      <c r="A2" s="15"/>
      <c r="B2" s="16"/>
      <c r="C2" s="20"/>
      <c r="D2" s="21"/>
      <c r="E2" s="22">
        <v>0</v>
      </c>
      <c r="F2" s="18"/>
      <c r="G2" s="18"/>
      <c r="H2" s="23">
        <v>0</v>
      </c>
      <c r="I2" s="24"/>
      <c r="J2" s="26">
        <f>I2-SUM(L2:P2,K2)</f>
        <v>0</v>
      </c>
      <c r="K2" s="25"/>
      <c r="L2" s="17"/>
      <c r="M2" s="18"/>
      <c r="N2" s="18"/>
      <c r="O2" s="18"/>
      <c r="P2" s="19"/>
      <c r="Q2" s="226"/>
      <c r="R2" s="227"/>
      <c r="S2" s="227"/>
      <c r="T2" s="227"/>
      <c r="U2" s="228"/>
    </row>
    <row r="3" spans="1:24" ht="26.25" customHeight="1" x14ac:dyDescent="0.3">
      <c r="A3" s="121">
        <v>0.36458333333333331</v>
      </c>
      <c r="B3" s="122" t="s">
        <v>49</v>
      </c>
      <c r="C3" s="123" t="s">
        <v>58</v>
      </c>
      <c r="D3" s="124" t="s">
        <v>58</v>
      </c>
      <c r="E3" s="35">
        <v>0</v>
      </c>
      <c r="F3" s="125">
        <v>0</v>
      </c>
      <c r="G3" s="126">
        <v>0</v>
      </c>
      <c r="H3" s="36">
        <v>0</v>
      </c>
      <c r="I3" s="127" t="s">
        <v>58</v>
      </c>
      <c r="J3" s="39" t="s">
        <v>58</v>
      </c>
      <c r="K3" s="128" t="s">
        <v>58</v>
      </c>
      <c r="L3" s="129" t="s">
        <v>58</v>
      </c>
      <c r="M3" s="126" t="s">
        <v>58</v>
      </c>
      <c r="N3" s="126" t="s">
        <v>58</v>
      </c>
      <c r="O3" s="126" t="s">
        <v>58</v>
      </c>
      <c r="P3" s="130" t="s">
        <v>58</v>
      </c>
      <c r="Q3" s="247"/>
      <c r="R3" s="248"/>
      <c r="S3" s="248"/>
      <c r="T3" s="248"/>
      <c r="U3" s="249"/>
      <c r="V3" s="133" t="s">
        <v>66</v>
      </c>
    </row>
    <row r="4" spans="1:24" ht="26.25" customHeight="1" x14ac:dyDescent="0.3">
      <c r="A4" s="103">
        <v>0.36458333333333331</v>
      </c>
      <c r="B4" s="104" t="s">
        <v>50</v>
      </c>
      <c r="C4" s="105">
        <v>3106</v>
      </c>
      <c r="D4" s="106">
        <v>3113</v>
      </c>
      <c r="E4" s="35">
        <f>IF(ISBLANK(C4),0,(D4-C4+1))+2</f>
        <v>10</v>
      </c>
      <c r="F4" s="108">
        <f>E4</f>
        <v>10</v>
      </c>
      <c r="G4" s="107" t="s">
        <v>58</v>
      </c>
      <c r="H4" s="36">
        <v>0</v>
      </c>
      <c r="I4" s="109" t="s">
        <v>58</v>
      </c>
      <c r="J4" s="39" t="s">
        <v>58</v>
      </c>
      <c r="K4" s="110" t="s">
        <v>58</v>
      </c>
      <c r="L4" s="111" t="s">
        <v>58</v>
      </c>
      <c r="M4" s="107" t="s">
        <v>58</v>
      </c>
      <c r="N4" s="107" t="s">
        <v>58</v>
      </c>
      <c r="O4" s="107" t="s">
        <v>58</v>
      </c>
      <c r="P4" s="112" t="s">
        <v>58</v>
      </c>
      <c r="Q4" s="244" t="s">
        <v>61</v>
      </c>
      <c r="R4" s="245"/>
      <c r="S4" s="245"/>
      <c r="T4" s="245"/>
      <c r="U4" s="246"/>
      <c r="V4">
        <v>23</v>
      </c>
    </row>
    <row r="5" spans="1:24" ht="26.25" customHeight="1" x14ac:dyDescent="0.3">
      <c r="A5" s="103">
        <v>0.38541666666666669</v>
      </c>
      <c r="B5" s="104" t="s">
        <v>59</v>
      </c>
      <c r="C5" s="105">
        <v>117</v>
      </c>
      <c r="D5" s="106">
        <v>122</v>
      </c>
      <c r="E5" s="35">
        <f t="shared" ref="E5:E17" si="0">IF(ISBLANK(C5),0,(D5-C5+1))</f>
        <v>6</v>
      </c>
      <c r="F5" s="108">
        <f>E5</f>
        <v>6</v>
      </c>
      <c r="G5" s="107">
        <v>0</v>
      </c>
      <c r="H5" s="36">
        <v>0</v>
      </c>
      <c r="I5" s="109" t="s">
        <v>58</v>
      </c>
      <c r="J5" s="39" t="s">
        <v>58</v>
      </c>
      <c r="K5" s="110" t="s">
        <v>58</v>
      </c>
      <c r="L5" s="111" t="s">
        <v>58</v>
      </c>
      <c r="M5" s="107" t="s">
        <v>58</v>
      </c>
      <c r="N5" s="107" t="s">
        <v>58</v>
      </c>
      <c r="O5" s="107" t="s">
        <v>58</v>
      </c>
      <c r="P5" s="112" t="s">
        <v>58</v>
      </c>
      <c r="Q5" s="244" t="s">
        <v>63</v>
      </c>
      <c r="R5" s="245"/>
      <c r="S5" s="245"/>
      <c r="T5" s="245"/>
      <c r="U5" s="246"/>
      <c r="V5">
        <v>50</v>
      </c>
      <c r="X5" s="147">
        <f>E4+E5+E6+E28+E29+E9</f>
        <v>80</v>
      </c>
    </row>
    <row r="6" spans="1:24" ht="26.25" customHeight="1" x14ac:dyDescent="0.3">
      <c r="A6" s="103">
        <v>0.39583333333333331</v>
      </c>
      <c r="B6" s="104" t="s">
        <v>60</v>
      </c>
      <c r="C6" s="105">
        <v>3114</v>
      </c>
      <c r="D6" s="106">
        <v>3142</v>
      </c>
      <c r="E6" s="35">
        <f t="shared" si="0"/>
        <v>29</v>
      </c>
      <c r="F6" s="108">
        <v>29</v>
      </c>
      <c r="G6" s="107">
        <v>0</v>
      </c>
      <c r="H6" s="36">
        <v>0</v>
      </c>
      <c r="I6" s="109" t="s">
        <v>58</v>
      </c>
      <c r="J6" s="39" t="s">
        <v>58</v>
      </c>
      <c r="K6" s="110" t="s">
        <v>58</v>
      </c>
      <c r="L6" s="111" t="s">
        <v>58</v>
      </c>
      <c r="M6" s="107" t="s">
        <v>58</v>
      </c>
      <c r="N6" s="107" t="s">
        <v>58</v>
      </c>
      <c r="O6" s="107" t="s">
        <v>58</v>
      </c>
      <c r="P6" s="112" t="s">
        <v>58</v>
      </c>
      <c r="Q6" s="244" t="s">
        <v>64</v>
      </c>
      <c r="R6" s="245"/>
      <c r="S6" s="245"/>
      <c r="T6" s="245"/>
      <c r="U6" s="246"/>
      <c r="V6">
        <v>50</v>
      </c>
    </row>
    <row r="7" spans="1:24" ht="26.25" customHeight="1" x14ac:dyDescent="0.3">
      <c r="A7" s="41">
        <v>0.39583333333333331</v>
      </c>
      <c r="B7" s="42" t="s">
        <v>18</v>
      </c>
      <c r="C7" s="46">
        <v>3220</v>
      </c>
      <c r="D7" s="47">
        <v>3222</v>
      </c>
      <c r="E7" s="35">
        <f t="shared" si="0"/>
        <v>3</v>
      </c>
      <c r="F7" s="48">
        <v>0</v>
      </c>
      <c r="G7" s="48">
        <v>0</v>
      </c>
      <c r="H7" s="36">
        <f t="shared" ref="H7:H8" si="1">E7-G7</f>
        <v>3</v>
      </c>
      <c r="I7" s="49">
        <v>3</v>
      </c>
      <c r="J7" s="39">
        <f>I7-SUM(L7:P7,K7)</f>
        <v>0</v>
      </c>
      <c r="K7" s="50">
        <v>3</v>
      </c>
      <c r="L7" s="140">
        <v>0</v>
      </c>
      <c r="M7" s="141">
        <v>0</v>
      </c>
      <c r="N7" s="141">
        <v>0</v>
      </c>
      <c r="O7" s="141">
        <v>0</v>
      </c>
      <c r="P7" s="142">
        <v>0</v>
      </c>
      <c r="Q7" s="238" t="s">
        <v>67</v>
      </c>
      <c r="R7" s="239"/>
      <c r="S7" s="239"/>
      <c r="T7" s="239"/>
      <c r="U7" s="240"/>
    </row>
    <row r="8" spans="1:24" ht="26.25" customHeight="1" x14ac:dyDescent="0.3">
      <c r="A8" s="41">
        <v>0.41666666666666669</v>
      </c>
      <c r="B8" s="42" t="s">
        <v>14</v>
      </c>
      <c r="C8" s="46">
        <v>0</v>
      </c>
      <c r="D8" s="47">
        <v>0</v>
      </c>
      <c r="E8" s="35">
        <v>0</v>
      </c>
      <c r="F8" s="48">
        <v>0</v>
      </c>
      <c r="G8" s="48">
        <v>0</v>
      </c>
      <c r="H8" s="36">
        <f t="shared" si="1"/>
        <v>0</v>
      </c>
      <c r="I8" s="135">
        <v>0</v>
      </c>
      <c r="J8" s="39">
        <f>I8-SUM(L8:P8,K8)</f>
        <v>0</v>
      </c>
      <c r="K8" s="131">
        <v>0</v>
      </c>
      <c r="L8" s="140">
        <v>0</v>
      </c>
      <c r="M8" s="141">
        <v>0</v>
      </c>
      <c r="N8" s="141">
        <v>0</v>
      </c>
      <c r="O8" s="141">
        <v>0</v>
      </c>
      <c r="P8" s="142">
        <v>0</v>
      </c>
      <c r="Q8" s="205" t="s">
        <v>68</v>
      </c>
      <c r="R8" s="206"/>
      <c r="S8" s="206"/>
      <c r="T8" s="206"/>
      <c r="U8" s="207"/>
    </row>
    <row r="9" spans="1:24" ht="26.25" customHeight="1" x14ac:dyDescent="0.3">
      <c r="A9" s="103">
        <v>0.41666666666666669</v>
      </c>
      <c r="B9" s="104" t="s">
        <v>51</v>
      </c>
      <c r="C9" s="105">
        <v>3143</v>
      </c>
      <c r="D9" s="106">
        <v>3166</v>
      </c>
      <c r="E9" s="35">
        <f t="shared" si="0"/>
        <v>24</v>
      </c>
      <c r="F9" s="108">
        <v>2</v>
      </c>
      <c r="G9" s="107">
        <v>22</v>
      </c>
      <c r="H9" s="36">
        <f>E9-G9-F9</f>
        <v>0</v>
      </c>
      <c r="I9" s="136">
        <v>0</v>
      </c>
      <c r="J9" s="39">
        <f>I9-SUM(L9:P9,K9)</f>
        <v>0</v>
      </c>
      <c r="K9" s="137">
        <v>0</v>
      </c>
      <c r="L9" s="111" t="s">
        <v>58</v>
      </c>
      <c r="M9" s="107" t="s">
        <v>58</v>
      </c>
      <c r="N9" s="107" t="s">
        <v>58</v>
      </c>
      <c r="O9" s="107" t="s">
        <v>58</v>
      </c>
      <c r="P9" s="112" t="s">
        <v>58</v>
      </c>
      <c r="Q9" s="250" t="s">
        <v>69</v>
      </c>
      <c r="R9" s="251"/>
      <c r="S9" s="251"/>
      <c r="T9" s="251"/>
      <c r="U9" s="252"/>
      <c r="V9">
        <v>24</v>
      </c>
    </row>
    <row r="10" spans="1:24" ht="26.25" customHeight="1" x14ac:dyDescent="0.3">
      <c r="A10" s="41">
        <v>0.42708333333333331</v>
      </c>
      <c r="B10" s="42" t="s">
        <v>18</v>
      </c>
      <c r="C10" s="46">
        <v>3167</v>
      </c>
      <c r="D10" s="47">
        <v>3184</v>
      </c>
      <c r="E10" s="35">
        <f t="shared" si="0"/>
        <v>18</v>
      </c>
      <c r="F10" s="48">
        <v>1</v>
      </c>
      <c r="G10" s="48">
        <v>1</v>
      </c>
      <c r="H10" s="36">
        <f>E10-G10-F10</f>
        <v>16</v>
      </c>
      <c r="I10" s="49">
        <v>16</v>
      </c>
      <c r="J10" s="39">
        <f>I10-SUM(L10:P10,K10)</f>
        <v>0</v>
      </c>
      <c r="K10" s="132">
        <v>13</v>
      </c>
      <c r="L10" s="140">
        <v>0</v>
      </c>
      <c r="M10" s="141">
        <v>3</v>
      </c>
      <c r="N10" s="141">
        <v>0</v>
      </c>
      <c r="O10" s="141">
        <v>0</v>
      </c>
      <c r="P10" s="142">
        <v>0</v>
      </c>
      <c r="Q10" s="238"/>
      <c r="R10" s="239"/>
      <c r="S10" s="239"/>
      <c r="T10" s="239"/>
      <c r="U10" s="240"/>
    </row>
    <row r="11" spans="1:24" ht="26.25" customHeight="1" x14ac:dyDescent="0.3">
      <c r="A11" s="41">
        <v>0.4375</v>
      </c>
      <c r="B11" s="42" t="s">
        <v>52</v>
      </c>
      <c r="C11" s="46">
        <v>3185</v>
      </c>
      <c r="D11" s="47">
        <v>3196</v>
      </c>
      <c r="E11" s="35">
        <f t="shared" si="0"/>
        <v>12</v>
      </c>
      <c r="F11" s="48">
        <v>0</v>
      </c>
      <c r="G11" s="48">
        <v>0</v>
      </c>
      <c r="H11" s="36">
        <f t="shared" ref="H11:H27" si="2">E11-G11-F11</f>
        <v>12</v>
      </c>
      <c r="I11" s="49">
        <v>12</v>
      </c>
      <c r="J11" s="39">
        <f t="shared" ref="J11:J27" si="3">I11-SUM(L11:P11,K11)</f>
        <v>0</v>
      </c>
      <c r="K11" s="138">
        <v>2</v>
      </c>
      <c r="L11" s="143">
        <v>9</v>
      </c>
      <c r="M11" s="141">
        <v>0</v>
      </c>
      <c r="N11" s="141">
        <v>0</v>
      </c>
      <c r="O11" s="141">
        <v>1</v>
      </c>
      <c r="P11" s="142">
        <v>0</v>
      </c>
      <c r="Q11" s="238"/>
      <c r="R11" s="239"/>
      <c r="S11" s="239"/>
      <c r="T11" s="239"/>
      <c r="U11" s="240"/>
    </row>
    <row r="12" spans="1:24" ht="26.25" customHeight="1" x14ac:dyDescent="0.3">
      <c r="A12" s="41">
        <v>0.44791666666666669</v>
      </c>
      <c r="B12" s="42" t="s">
        <v>50</v>
      </c>
      <c r="C12" s="46">
        <v>3197</v>
      </c>
      <c r="D12" s="47">
        <v>3208</v>
      </c>
      <c r="E12" s="35">
        <f t="shared" si="0"/>
        <v>12</v>
      </c>
      <c r="F12" s="48">
        <v>2</v>
      </c>
      <c r="G12" s="48">
        <v>1</v>
      </c>
      <c r="H12" s="36">
        <f t="shared" si="2"/>
        <v>9</v>
      </c>
      <c r="I12" s="49">
        <v>9</v>
      </c>
      <c r="J12" s="39">
        <f t="shared" si="3"/>
        <v>0</v>
      </c>
      <c r="K12" s="138">
        <v>2</v>
      </c>
      <c r="L12" s="140">
        <v>0</v>
      </c>
      <c r="M12" s="141">
        <v>3</v>
      </c>
      <c r="N12" s="141">
        <v>4</v>
      </c>
      <c r="O12" s="141">
        <v>0</v>
      </c>
      <c r="P12" s="142">
        <v>0</v>
      </c>
      <c r="Q12" s="238"/>
      <c r="R12" s="239"/>
      <c r="S12" s="239"/>
      <c r="T12" s="239"/>
      <c r="U12" s="240"/>
    </row>
    <row r="13" spans="1:24" ht="26.25" customHeight="1" x14ac:dyDescent="0.3">
      <c r="A13" s="41" t="s">
        <v>32</v>
      </c>
      <c r="B13" s="42" t="s">
        <v>53</v>
      </c>
      <c r="C13" s="46">
        <v>3211</v>
      </c>
      <c r="D13" s="47">
        <v>3219</v>
      </c>
      <c r="E13" s="35">
        <f t="shared" si="0"/>
        <v>9</v>
      </c>
      <c r="F13" s="48">
        <v>1</v>
      </c>
      <c r="G13" s="48">
        <v>0</v>
      </c>
      <c r="H13" s="36">
        <f t="shared" si="2"/>
        <v>8</v>
      </c>
      <c r="I13" s="49">
        <v>8</v>
      </c>
      <c r="J13" s="39">
        <f t="shared" si="3"/>
        <v>0</v>
      </c>
      <c r="K13" s="138">
        <v>3</v>
      </c>
      <c r="L13" s="143">
        <v>4</v>
      </c>
      <c r="M13" s="141">
        <v>0</v>
      </c>
      <c r="N13" s="141">
        <v>0</v>
      </c>
      <c r="O13" s="141">
        <v>1</v>
      </c>
      <c r="P13" s="142">
        <v>0</v>
      </c>
      <c r="Q13" s="238"/>
      <c r="R13" s="239"/>
      <c r="S13" s="239"/>
      <c r="T13" s="239"/>
      <c r="U13" s="240"/>
    </row>
    <row r="14" spans="1:24" ht="26.25" customHeight="1" x14ac:dyDescent="0.3">
      <c r="A14" s="41" t="s">
        <v>33</v>
      </c>
      <c r="B14" s="42" t="s">
        <v>59</v>
      </c>
      <c r="C14" s="46">
        <v>3223</v>
      </c>
      <c r="D14" s="47">
        <v>3223</v>
      </c>
      <c r="E14" s="35">
        <f t="shared" si="0"/>
        <v>1</v>
      </c>
      <c r="F14" s="48">
        <v>0</v>
      </c>
      <c r="G14" s="48">
        <v>0</v>
      </c>
      <c r="H14" s="36">
        <f t="shared" si="2"/>
        <v>1</v>
      </c>
      <c r="I14" s="49">
        <v>1</v>
      </c>
      <c r="J14" s="39">
        <f t="shared" si="3"/>
        <v>0</v>
      </c>
      <c r="K14" s="50">
        <v>1</v>
      </c>
      <c r="L14" s="140">
        <v>0</v>
      </c>
      <c r="M14" s="141">
        <v>0</v>
      </c>
      <c r="N14" s="141">
        <v>0</v>
      </c>
      <c r="O14" s="141">
        <v>0</v>
      </c>
      <c r="P14" s="142">
        <v>0</v>
      </c>
      <c r="Q14" s="238"/>
      <c r="R14" s="239"/>
      <c r="S14" s="239"/>
      <c r="T14" s="239"/>
      <c r="U14" s="240"/>
    </row>
    <row r="15" spans="1:24" ht="26.25" customHeight="1" x14ac:dyDescent="0.3">
      <c r="A15" s="41" t="s">
        <v>34</v>
      </c>
      <c r="B15" s="42" t="s">
        <v>60</v>
      </c>
      <c r="C15" s="46">
        <v>3224</v>
      </c>
      <c r="D15" s="47">
        <v>3227</v>
      </c>
      <c r="E15" s="35">
        <f t="shared" si="0"/>
        <v>4</v>
      </c>
      <c r="F15" s="48">
        <v>0</v>
      </c>
      <c r="G15" s="48">
        <v>0</v>
      </c>
      <c r="H15" s="36">
        <f t="shared" si="2"/>
        <v>4</v>
      </c>
      <c r="I15" s="49">
        <v>4</v>
      </c>
      <c r="J15" s="39">
        <f t="shared" si="3"/>
        <v>0</v>
      </c>
      <c r="K15" s="50">
        <v>2</v>
      </c>
      <c r="L15" s="143">
        <v>2</v>
      </c>
      <c r="M15" s="141">
        <v>0</v>
      </c>
      <c r="N15" s="141">
        <v>0</v>
      </c>
      <c r="O15" s="141">
        <v>0</v>
      </c>
      <c r="P15" s="142">
        <v>0</v>
      </c>
      <c r="Q15" s="238"/>
      <c r="R15" s="239"/>
      <c r="S15" s="239"/>
      <c r="T15" s="239"/>
      <c r="U15" s="240"/>
    </row>
    <row r="16" spans="1:24" ht="26.25" customHeight="1" x14ac:dyDescent="0.3">
      <c r="A16" s="113" t="s">
        <v>35</v>
      </c>
      <c r="B16" s="114" t="s">
        <v>54</v>
      </c>
      <c r="C16" s="115">
        <v>0</v>
      </c>
      <c r="D16" s="116">
        <v>0</v>
      </c>
      <c r="E16" s="35">
        <v>0</v>
      </c>
      <c r="F16" s="117">
        <v>0</v>
      </c>
      <c r="G16" s="117">
        <v>0</v>
      </c>
      <c r="H16" s="36">
        <f t="shared" si="2"/>
        <v>0</v>
      </c>
      <c r="I16" s="118">
        <v>0</v>
      </c>
      <c r="J16" s="39">
        <f t="shared" si="3"/>
        <v>0</v>
      </c>
      <c r="K16" s="119">
        <v>0</v>
      </c>
      <c r="L16" s="139">
        <v>0</v>
      </c>
      <c r="M16" s="117">
        <v>0</v>
      </c>
      <c r="N16" s="117">
        <v>0</v>
      </c>
      <c r="O16" s="117">
        <v>0</v>
      </c>
      <c r="P16" s="120">
        <v>0</v>
      </c>
      <c r="Q16" s="253"/>
      <c r="R16" s="254"/>
      <c r="S16" s="254"/>
      <c r="T16" s="254"/>
      <c r="U16" s="255"/>
    </row>
    <row r="17" spans="1:22" ht="26.25" customHeight="1" x14ac:dyDescent="0.3">
      <c r="A17" s="41" t="s">
        <v>36</v>
      </c>
      <c r="B17" s="42" t="s">
        <v>14</v>
      </c>
      <c r="C17" s="46">
        <v>3228</v>
      </c>
      <c r="D17" s="47">
        <v>3235</v>
      </c>
      <c r="E17" s="35">
        <f t="shared" si="0"/>
        <v>8</v>
      </c>
      <c r="F17" s="53">
        <v>0</v>
      </c>
      <c r="G17" s="53">
        <v>0</v>
      </c>
      <c r="H17" s="36">
        <f t="shared" si="2"/>
        <v>8</v>
      </c>
      <c r="I17" s="49">
        <v>8</v>
      </c>
      <c r="J17" s="39">
        <f t="shared" si="3"/>
        <v>0</v>
      </c>
      <c r="K17" s="138">
        <v>6</v>
      </c>
      <c r="L17" s="144">
        <v>0</v>
      </c>
      <c r="M17" s="141">
        <v>0</v>
      </c>
      <c r="N17" s="141">
        <v>2</v>
      </c>
      <c r="O17" s="141">
        <v>0</v>
      </c>
      <c r="P17" s="142">
        <v>0</v>
      </c>
      <c r="Q17" s="238"/>
      <c r="R17" s="239"/>
      <c r="S17" s="239"/>
      <c r="T17" s="239"/>
      <c r="U17" s="240"/>
    </row>
    <row r="18" spans="1:22" ht="26.25" customHeight="1" x14ac:dyDescent="0.3">
      <c r="A18" s="41" t="s">
        <v>37</v>
      </c>
      <c r="B18" s="42" t="s">
        <v>18</v>
      </c>
      <c r="C18" s="46">
        <v>3236</v>
      </c>
      <c r="D18" s="47">
        <v>3244</v>
      </c>
      <c r="E18" s="35">
        <f t="shared" ref="E18:E29" si="4">IF(ISBLANK(C18),0,(D18-C18+1))</f>
        <v>9</v>
      </c>
      <c r="F18" s="48">
        <v>1</v>
      </c>
      <c r="G18" s="48">
        <v>0</v>
      </c>
      <c r="H18" s="36">
        <f t="shared" si="2"/>
        <v>8</v>
      </c>
      <c r="I18" s="49">
        <v>8</v>
      </c>
      <c r="J18" s="39">
        <f t="shared" si="3"/>
        <v>0</v>
      </c>
      <c r="K18" s="138">
        <v>6</v>
      </c>
      <c r="L18" s="140">
        <v>0</v>
      </c>
      <c r="M18" s="145">
        <v>1</v>
      </c>
      <c r="N18" s="145">
        <v>1</v>
      </c>
      <c r="O18" s="141">
        <v>0</v>
      </c>
      <c r="P18" s="142">
        <v>0</v>
      </c>
      <c r="Q18" s="238"/>
      <c r="R18" s="239"/>
      <c r="S18" s="239"/>
      <c r="T18" s="239"/>
      <c r="U18" s="240"/>
    </row>
    <row r="19" spans="1:22" ht="26.25" customHeight="1" x14ac:dyDescent="0.3">
      <c r="A19" s="41" t="s">
        <v>38</v>
      </c>
      <c r="B19" s="42" t="s">
        <v>52</v>
      </c>
      <c r="C19" s="46">
        <v>3245</v>
      </c>
      <c r="D19" s="47">
        <v>3249</v>
      </c>
      <c r="E19" s="35">
        <f t="shared" si="4"/>
        <v>5</v>
      </c>
      <c r="F19" s="53">
        <v>1</v>
      </c>
      <c r="G19" s="53">
        <v>1</v>
      </c>
      <c r="H19" s="36">
        <f t="shared" si="2"/>
        <v>3</v>
      </c>
      <c r="I19" s="49">
        <v>3</v>
      </c>
      <c r="J19" s="39">
        <f t="shared" si="3"/>
        <v>0</v>
      </c>
      <c r="K19" s="50">
        <v>2</v>
      </c>
      <c r="L19" s="144">
        <v>0</v>
      </c>
      <c r="M19" s="141">
        <v>0</v>
      </c>
      <c r="N19" s="141">
        <v>1</v>
      </c>
      <c r="O19" s="141">
        <v>0</v>
      </c>
      <c r="P19" s="142">
        <v>0</v>
      </c>
      <c r="Q19" s="238"/>
      <c r="R19" s="239"/>
      <c r="S19" s="239"/>
      <c r="T19" s="239"/>
      <c r="U19" s="240"/>
    </row>
    <row r="20" spans="1:22" ht="26.25" customHeight="1" x14ac:dyDescent="0.3">
      <c r="A20" s="41" t="s">
        <v>39</v>
      </c>
      <c r="B20" s="42" t="s">
        <v>56</v>
      </c>
      <c r="C20" s="46">
        <v>3250</v>
      </c>
      <c r="D20" s="47">
        <v>3258</v>
      </c>
      <c r="E20" s="35">
        <f t="shared" si="4"/>
        <v>9</v>
      </c>
      <c r="F20" s="48">
        <v>0</v>
      </c>
      <c r="G20" s="48">
        <v>0</v>
      </c>
      <c r="H20" s="36">
        <f t="shared" si="2"/>
        <v>9</v>
      </c>
      <c r="I20" s="49">
        <v>9</v>
      </c>
      <c r="J20" s="39">
        <f t="shared" si="3"/>
        <v>0</v>
      </c>
      <c r="K20" s="50">
        <v>2</v>
      </c>
      <c r="L20" s="143">
        <v>7</v>
      </c>
      <c r="M20" s="141">
        <v>0</v>
      </c>
      <c r="N20" s="141">
        <v>0</v>
      </c>
      <c r="O20" s="141">
        <v>0</v>
      </c>
      <c r="P20" s="142">
        <v>0</v>
      </c>
      <c r="Q20" s="241"/>
      <c r="R20" s="242"/>
      <c r="S20" s="242"/>
      <c r="T20" s="242"/>
      <c r="U20" s="243"/>
    </row>
    <row r="21" spans="1:22" ht="26.25" customHeight="1" x14ac:dyDescent="0.3">
      <c r="A21" s="41" t="s">
        <v>40</v>
      </c>
      <c r="B21" s="42" t="s">
        <v>15</v>
      </c>
      <c r="C21" s="46">
        <v>3259</v>
      </c>
      <c r="D21" s="47">
        <v>3261</v>
      </c>
      <c r="E21" s="35">
        <f t="shared" si="4"/>
        <v>3</v>
      </c>
      <c r="F21" s="48">
        <v>0</v>
      </c>
      <c r="G21" s="48">
        <v>0</v>
      </c>
      <c r="H21" s="36">
        <f t="shared" si="2"/>
        <v>3</v>
      </c>
      <c r="I21" s="49">
        <v>3</v>
      </c>
      <c r="J21" s="39">
        <f t="shared" si="3"/>
        <v>0</v>
      </c>
      <c r="K21" s="50">
        <v>2</v>
      </c>
      <c r="L21" s="140">
        <v>0</v>
      </c>
      <c r="M21" s="145">
        <v>0</v>
      </c>
      <c r="N21" s="145">
        <v>1</v>
      </c>
      <c r="O21" s="145">
        <v>0</v>
      </c>
      <c r="P21" s="146">
        <v>0</v>
      </c>
      <c r="Q21" s="238"/>
      <c r="R21" s="239"/>
      <c r="S21" s="239"/>
      <c r="T21" s="239"/>
      <c r="U21" s="240"/>
    </row>
    <row r="22" spans="1:22" ht="26.25" customHeight="1" x14ac:dyDescent="0.3">
      <c r="A22" s="41" t="s">
        <v>41</v>
      </c>
      <c r="B22" s="42" t="s">
        <v>55</v>
      </c>
      <c r="C22" s="46">
        <v>3262</v>
      </c>
      <c r="D22" s="47">
        <v>3275</v>
      </c>
      <c r="E22" s="35">
        <f t="shared" si="4"/>
        <v>14</v>
      </c>
      <c r="F22" s="48">
        <v>0</v>
      </c>
      <c r="G22" s="48">
        <v>3</v>
      </c>
      <c r="H22" s="36">
        <f t="shared" si="2"/>
        <v>11</v>
      </c>
      <c r="I22" s="49">
        <v>11</v>
      </c>
      <c r="J22" s="39">
        <f t="shared" si="3"/>
        <v>0</v>
      </c>
      <c r="K22" s="50">
        <v>4</v>
      </c>
      <c r="L22" s="143">
        <v>4</v>
      </c>
      <c r="M22" s="141">
        <v>0</v>
      </c>
      <c r="N22" s="141">
        <v>3</v>
      </c>
      <c r="O22" s="141">
        <v>0</v>
      </c>
      <c r="P22" s="142">
        <v>0</v>
      </c>
      <c r="Q22" s="238"/>
      <c r="R22" s="239"/>
      <c r="S22" s="239"/>
      <c r="T22" s="239"/>
      <c r="U22" s="240"/>
    </row>
    <row r="23" spans="1:22" ht="26.25" customHeight="1" x14ac:dyDescent="0.3">
      <c r="A23" s="41" t="s">
        <v>42</v>
      </c>
      <c r="B23" s="42" t="s">
        <v>57</v>
      </c>
      <c r="C23" s="46">
        <v>3276</v>
      </c>
      <c r="D23" s="47">
        <v>3280</v>
      </c>
      <c r="E23" s="35">
        <f t="shared" si="4"/>
        <v>5</v>
      </c>
      <c r="F23" s="48">
        <v>1</v>
      </c>
      <c r="G23" s="48">
        <v>0</v>
      </c>
      <c r="H23" s="36">
        <f t="shared" si="2"/>
        <v>4</v>
      </c>
      <c r="I23" s="49">
        <v>4</v>
      </c>
      <c r="J23" s="39">
        <f t="shared" si="3"/>
        <v>0</v>
      </c>
      <c r="K23" s="50">
        <v>1</v>
      </c>
      <c r="L23" s="140">
        <v>0</v>
      </c>
      <c r="M23" s="145">
        <v>1</v>
      </c>
      <c r="N23" s="145">
        <v>2</v>
      </c>
      <c r="O23" s="145">
        <v>0</v>
      </c>
      <c r="P23" s="146">
        <v>0</v>
      </c>
      <c r="Q23" s="238"/>
      <c r="R23" s="239"/>
      <c r="S23" s="239"/>
      <c r="T23" s="239"/>
      <c r="U23" s="240"/>
    </row>
    <row r="24" spans="1:22" ht="26.25" customHeight="1" x14ac:dyDescent="0.3">
      <c r="A24" s="41" t="s">
        <v>43</v>
      </c>
      <c r="B24" s="42" t="s">
        <v>23</v>
      </c>
      <c r="C24" s="46">
        <v>3281</v>
      </c>
      <c r="D24" s="47">
        <v>3285</v>
      </c>
      <c r="E24" s="35">
        <f t="shared" si="4"/>
        <v>5</v>
      </c>
      <c r="F24" s="48">
        <v>0</v>
      </c>
      <c r="G24" s="48">
        <v>0</v>
      </c>
      <c r="H24" s="36">
        <f t="shared" si="2"/>
        <v>5</v>
      </c>
      <c r="I24" s="49">
        <v>5</v>
      </c>
      <c r="J24" s="39">
        <f t="shared" si="3"/>
        <v>0</v>
      </c>
      <c r="K24" s="50">
        <v>4</v>
      </c>
      <c r="L24" s="140">
        <v>0</v>
      </c>
      <c r="M24" s="145">
        <v>0</v>
      </c>
      <c r="N24" s="145">
        <v>0</v>
      </c>
      <c r="O24" s="145">
        <v>1</v>
      </c>
      <c r="P24" s="146">
        <v>0</v>
      </c>
      <c r="Q24" s="238" t="s">
        <v>70</v>
      </c>
      <c r="R24" s="239"/>
      <c r="S24" s="239"/>
      <c r="T24" s="239"/>
      <c r="U24" s="240"/>
    </row>
    <row r="25" spans="1:22" ht="26.25" customHeight="1" x14ac:dyDescent="0.3">
      <c r="A25" s="41" t="s">
        <v>44</v>
      </c>
      <c r="B25" s="42" t="s">
        <v>56</v>
      </c>
      <c r="C25" s="46">
        <v>3286</v>
      </c>
      <c r="D25" s="47">
        <v>3289</v>
      </c>
      <c r="E25" s="35">
        <f t="shared" si="4"/>
        <v>4</v>
      </c>
      <c r="F25" s="48">
        <v>0</v>
      </c>
      <c r="G25" s="48">
        <v>0</v>
      </c>
      <c r="H25" s="36">
        <f t="shared" si="2"/>
        <v>4</v>
      </c>
      <c r="I25" s="49">
        <v>4</v>
      </c>
      <c r="J25" s="39">
        <f t="shared" si="3"/>
        <v>0</v>
      </c>
      <c r="K25" s="50">
        <v>2</v>
      </c>
      <c r="L25" s="143">
        <v>2</v>
      </c>
      <c r="M25" s="141">
        <v>0</v>
      </c>
      <c r="N25" s="141">
        <v>0</v>
      </c>
      <c r="O25" s="141">
        <v>0</v>
      </c>
      <c r="P25" s="142">
        <v>0</v>
      </c>
      <c r="Q25" s="238"/>
      <c r="R25" s="239"/>
      <c r="S25" s="239"/>
      <c r="T25" s="239"/>
      <c r="U25" s="240"/>
    </row>
    <row r="26" spans="1:22" ht="26.25" customHeight="1" x14ac:dyDescent="0.3">
      <c r="A26" s="41" t="s">
        <v>45</v>
      </c>
      <c r="B26" s="42" t="s">
        <v>55</v>
      </c>
      <c r="C26" s="46">
        <v>3290</v>
      </c>
      <c r="D26" s="47">
        <v>3295</v>
      </c>
      <c r="E26" s="35">
        <f t="shared" si="4"/>
        <v>6</v>
      </c>
      <c r="F26" s="48">
        <v>0</v>
      </c>
      <c r="G26" s="48">
        <v>1</v>
      </c>
      <c r="H26" s="36">
        <f t="shared" si="2"/>
        <v>5</v>
      </c>
      <c r="I26" s="49">
        <f>5</f>
        <v>5</v>
      </c>
      <c r="J26" s="39">
        <f t="shared" si="3"/>
        <v>0</v>
      </c>
      <c r="K26" s="50">
        <v>2</v>
      </c>
      <c r="L26" s="143">
        <v>3</v>
      </c>
      <c r="M26" s="141">
        <v>0</v>
      </c>
      <c r="N26" s="141">
        <v>0</v>
      </c>
      <c r="O26" s="141">
        <v>0</v>
      </c>
      <c r="P26" s="142">
        <v>0</v>
      </c>
      <c r="Q26" s="238"/>
      <c r="R26" s="239"/>
      <c r="S26" s="239"/>
      <c r="T26" s="239"/>
      <c r="U26" s="240"/>
    </row>
    <row r="27" spans="1:22" ht="26.25" customHeight="1" x14ac:dyDescent="0.3">
      <c r="A27" s="41" t="s">
        <v>46</v>
      </c>
      <c r="B27" s="42" t="s">
        <v>57</v>
      </c>
      <c r="C27" s="46">
        <v>3296</v>
      </c>
      <c r="D27" s="47">
        <v>3300</v>
      </c>
      <c r="E27" s="35">
        <f t="shared" si="4"/>
        <v>5</v>
      </c>
      <c r="F27" s="48">
        <v>2</v>
      </c>
      <c r="G27" s="48">
        <v>0</v>
      </c>
      <c r="H27" s="36">
        <f t="shared" si="2"/>
        <v>3</v>
      </c>
      <c r="I27" s="49">
        <v>3</v>
      </c>
      <c r="J27" s="39">
        <f t="shared" si="3"/>
        <v>0</v>
      </c>
      <c r="K27" s="50">
        <v>2</v>
      </c>
      <c r="L27" s="140">
        <v>0</v>
      </c>
      <c r="M27" s="145">
        <v>1</v>
      </c>
      <c r="N27" s="145">
        <v>0</v>
      </c>
      <c r="O27" s="145">
        <v>0</v>
      </c>
      <c r="P27" s="146">
        <v>0</v>
      </c>
      <c r="Q27" s="238" t="s">
        <v>71</v>
      </c>
      <c r="R27" s="239"/>
      <c r="S27" s="239"/>
      <c r="T27" s="239"/>
      <c r="U27" s="240"/>
    </row>
    <row r="28" spans="1:22" ht="26.25" customHeight="1" x14ac:dyDescent="0.3">
      <c r="A28" s="103" t="s">
        <v>47</v>
      </c>
      <c r="B28" s="104" t="s">
        <v>23</v>
      </c>
      <c r="C28" s="105">
        <v>3301</v>
      </c>
      <c r="D28" s="106">
        <v>3306</v>
      </c>
      <c r="E28" s="35">
        <f t="shared" si="4"/>
        <v>6</v>
      </c>
      <c r="F28" s="108">
        <f>E28</f>
        <v>6</v>
      </c>
      <c r="G28" s="107" t="s">
        <v>58</v>
      </c>
      <c r="H28" s="36" t="s">
        <v>58</v>
      </c>
      <c r="I28" s="109" t="s">
        <v>58</v>
      </c>
      <c r="J28" s="39" t="s">
        <v>58</v>
      </c>
      <c r="K28" s="110" t="s">
        <v>58</v>
      </c>
      <c r="L28" s="111" t="s">
        <v>58</v>
      </c>
      <c r="M28" s="107" t="s">
        <v>58</v>
      </c>
      <c r="N28" s="107" t="s">
        <v>58</v>
      </c>
      <c r="O28" s="107" t="s">
        <v>58</v>
      </c>
      <c r="P28" s="112" t="s">
        <v>58</v>
      </c>
      <c r="Q28" s="244" t="s">
        <v>62</v>
      </c>
      <c r="R28" s="245"/>
      <c r="S28" s="245"/>
      <c r="T28" s="245"/>
      <c r="U28" s="246"/>
      <c r="V28">
        <v>50</v>
      </c>
    </row>
    <row r="29" spans="1:22" ht="26.25" customHeight="1" x14ac:dyDescent="0.3">
      <c r="A29" s="103" t="s">
        <v>48</v>
      </c>
      <c r="B29" s="104" t="s">
        <v>19</v>
      </c>
      <c r="C29" s="105">
        <v>3307</v>
      </c>
      <c r="D29" s="106">
        <v>3311</v>
      </c>
      <c r="E29" s="35">
        <f t="shared" si="4"/>
        <v>5</v>
      </c>
      <c r="F29" s="108">
        <f>E29</f>
        <v>5</v>
      </c>
      <c r="G29" s="107" t="s">
        <v>58</v>
      </c>
      <c r="H29" s="36" t="s">
        <v>58</v>
      </c>
      <c r="I29" s="109" t="s">
        <v>58</v>
      </c>
      <c r="J29" s="39" t="s">
        <v>58</v>
      </c>
      <c r="K29" s="110" t="s">
        <v>58</v>
      </c>
      <c r="L29" s="111" t="s">
        <v>58</v>
      </c>
      <c r="M29" s="107" t="s">
        <v>58</v>
      </c>
      <c r="N29" s="107" t="s">
        <v>58</v>
      </c>
      <c r="O29" s="107" t="s">
        <v>58</v>
      </c>
      <c r="P29" s="112" t="s">
        <v>58</v>
      </c>
      <c r="Q29" s="244" t="s">
        <v>65</v>
      </c>
      <c r="R29" s="245"/>
      <c r="S29" s="245"/>
      <c r="T29" s="245"/>
      <c r="U29" s="246"/>
      <c r="V29">
        <v>50</v>
      </c>
    </row>
    <row r="30" spans="1:22" ht="7.5" customHeight="1" thickBot="1" x14ac:dyDescent="0.35">
      <c r="A30" s="66"/>
      <c r="B30" s="67"/>
      <c r="C30" s="71"/>
      <c r="D30" s="72"/>
      <c r="E30" s="73">
        <v>0</v>
      </c>
      <c r="F30" s="69"/>
      <c r="G30" s="69"/>
      <c r="H30" s="74">
        <v>0</v>
      </c>
      <c r="I30" s="75"/>
      <c r="J30" s="77">
        <f>I30-SUM(L30:P30,K30)</f>
        <v>0</v>
      </c>
      <c r="K30" s="76"/>
      <c r="L30" s="68"/>
      <c r="M30" s="69"/>
      <c r="N30" s="69"/>
      <c r="O30" s="69"/>
      <c r="P30" s="70"/>
      <c r="Q30" s="214"/>
      <c r="R30" s="215"/>
      <c r="S30" s="215"/>
      <c r="T30" s="215"/>
      <c r="U30" s="216"/>
    </row>
    <row r="31" spans="1:22" s="79" customFormat="1" ht="30.75" customHeight="1" x14ac:dyDescent="0.3">
      <c r="B31" s="80"/>
      <c r="E31" s="84">
        <f>SUM(E2:E30)</f>
        <v>212</v>
      </c>
      <c r="F31" s="85">
        <f>SUM(F2:F30)</f>
        <v>67</v>
      </c>
      <c r="G31" s="85">
        <f>SUM(G2:G30)</f>
        <v>29</v>
      </c>
      <c r="H31" s="86">
        <f>E31-F31-G31</f>
        <v>116</v>
      </c>
      <c r="I31" s="87">
        <f t="shared" ref="I31:P31" si="5">SUM(I2:I30)</f>
        <v>116</v>
      </c>
      <c r="J31" s="89">
        <f t="shared" si="5"/>
        <v>0</v>
      </c>
      <c r="K31" s="88">
        <f t="shared" si="5"/>
        <v>59</v>
      </c>
      <c r="L31" s="81">
        <f t="shared" si="5"/>
        <v>31</v>
      </c>
      <c r="M31" s="82">
        <f t="shared" si="5"/>
        <v>9</v>
      </c>
      <c r="N31" s="82">
        <f t="shared" si="5"/>
        <v>14</v>
      </c>
      <c r="O31" s="82">
        <f t="shared" si="5"/>
        <v>3</v>
      </c>
      <c r="P31" s="82">
        <f t="shared" si="5"/>
        <v>0</v>
      </c>
      <c r="Q31" s="83">
        <f>SUM(L31:P31)</f>
        <v>57</v>
      </c>
      <c r="R31" s="217"/>
      <c r="S31" s="218"/>
      <c r="T31" s="218"/>
      <c r="U31" s="219"/>
      <c r="V31" s="79">
        <f>SUM(V4:V30)</f>
        <v>247</v>
      </c>
    </row>
    <row r="32" spans="1:22" ht="118.2" thickBot="1" x14ac:dyDescent="0.35">
      <c r="E32" s="94" t="s">
        <v>27</v>
      </c>
      <c r="F32" s="95" t="s">
        <v>28</v>
      </c>
      <c r="G32" s="95" t="s">
        <v>31</v>
      </c>
      <c r="H32" s="96" t="s">
        <v>9</v>
      </c>
      <c r="I32" s="97" t="s">
        <v>29</v>
      </c>
      <c r="J32" s="99" t="s">
        <v>12</v>
      </c>
      <c r="K32" s="98" t="s">
        <v>11</v>
      </c>
      <c r="L32" s="90" t="s">
        <v>0</v>
      </c>
      <c r="M32" s="91" t="s">
        <v>1</v>
      </c>
      <c r="N32" s="91" t="s">
        <v>2</v>
      </c>
      <c r="O32" s="91" t="s">
        <v>24</v>
      </c>
      <c r="P32" s="91" t="s">
        <v>25</v>
      </c>
      <c r="Q32" s="92" t="s">
        <v>26</v>
      </c>
      <c r="R32" s="220"/>
      <c r="S32" s="221"/>
      <c r="T32" s="221"/>
      <c r="U32" s="222"/>
    </row>
    <row r="33" spans="5:7" x14ac:dyDescent="0.3">
      <c r="E33" s="93">
        <v>212</v>
      </c>
      <c r="G33" s="93">
        <f>F31+G31</f>
        <v>96</v>
      </c>
    </row>
    <row r="34" spans="5:7" x14ac:dyDescent="0.3">
      <c r="E34" s="134">
        <f>E31-E33</f>
        <v>0</v>
      </c>
    </row>
  </sheetData>
  <mergeCells count="32">
    <mergeCell ref="Q11:U11"/>
    <mergeCell ref="Q30:U30"/>
    <mergeCell ref="R31:U31"/>
    <mergeCell ref="Q18:U18"/>
    <mergeCell ref="Q19:U19"/>
    <mergeCell ref="Q20:U20"/>
    <mergeCell ref="Q21:U21"/>
    <mergeCell ref="Q16:U16"/>
    <mergeCell ref="Q17:U17"/>
    <mergeCell ref="Q13:U13"/>
    <mergeCell ref="Q14:U14"/>
    <mergeCell ref="Q15:U15"/>
    <mergeCell ref="Q25:U25"/>
    <mergeCell ref="Q26:U26"/>
    <mergeCell ref="Q27:U27"/>
    <mergeCell ref="Q28:U28"/>
    <mergeCell ref="Q6:U6"/>
    <mergeCell ref="Q7:U7"/>
    <mergeCell ref="Q8:U8"/>
    <mergeCell ref="Q9:U9"/>
    <mergeCell ref="Q10:U10"/>
    <mergeCell ref="Q1:U1"/>
    <mergeCell ref="Q2:U2"/>
    <mergeCell ref="Q3:U3"/>
    <mergeCell ref="Q4:U4"/>
    <mergeCell ref="Q5:U5"/>
    <mergeCell ref="R32:U32"/>
    <mergeCell ref="Q22:U22"/>
    <mergeCell ref="Q23:U23"/>
    <mergeCell ref="Q24:U24"/>
    <mergeCell ref="Q12:U12"/>
    <mergeCell ref="Q29:U29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19"/>
  <sheetViews>
    <sheetView zoomScale="80" zoomScaleNormal="80" workbookViewId="0">
      <selection activeCell="D38" sqref="D38"/>
    </sheetView>
  </sheetViews>
  <sheetFormatPr defaultRowHeight="14.4" x14ac:dyDescent="0.3"/>
  <cols>
    <col min="1" max="1" width="8.33203125" customWidth="1"/>
    <col min="2" max="2" width="8.5546875" style="1" bestFit="1" customWidth="1"/>
    <col min="3" max="3" width="3.88671875" style="93" bestFit="1" customWidth="1"/>
    <col min="4" max="4" width="3.88671875" style="93" customWidth="1"/>
    <col min="5" max="7" width="3.6640625" style="93" bestFit="1" customWidth="1"/>
    <col min="8" max="8" width="9.44140625" style="93" customWidth="1"/>
    <col min="9" max="9" width="8.6640625" style="93" customWidth="1"/>
    <col min="10" max="10" width="4.44140625" style="93" bestFit="1" customWidth="1"/>
    <col min="11" max="11" width="4.109375" style="93" bestFit="1" customWidth="1"/>
    <col min="12" max="12" width="4.44140625" style="93" bestFit="1" customWidth="1"/>
    <col min="13" max="13" width="7.5546875" style="100" customWidth="1"/>
    <col min="14" max="14" width="7.5546875" style="101" customWidth="1"/>
    <col min="15" max="15" width="3.6640625" style="79" bestFit="1" customWidth="1"/>
    <col min="16" max="16" width="69.33203125" style="102" customWidth="1"/>
  </cols>
  <sheetData>
    <row r="1" spans="1:16" s="14" customFormat="1" ht="66.599999999999994" x14ac:dyDescent="0.3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6" ht="7.5" customHeight="1" x14ac:dyDescent="0.3">
      <c r="A2" s="15"/>
      <c r="B2" s="16"/>
      <c r="C2" s="17"/>
      <c r="D2" s="18"/>
      <c r="E2" s="18"/>
      <c r="F2" s="18"/>
      <c r="G2" s="19"/>
      <c r="H2" s="20"/>
      <c r="I2" s="21"/>
      <c r="J2" s="22">
        <v>0</v>
      </c>
      <c r="K2" s="18"/>
      <c r="L2" s="23">
        <v>0</v>
      </c>
      <c r="M2" s="24"/>
      <c r="N2" s="25"/>
      <c r="O2" s="26">
        <f t="shared" ref="O2" si="0">M2-SUM(C2:G2,N2)</f>
        <v>0</v>
      </c>
      <c r="P2" s="27"/>
    </row>
    <row r="3" spans="1:16" ht="26.25" customHeight="1" x14ac:dyDescent="0.3">
      <c r="A3" s="28">
        <v>0.41666666666666669</v>
      </c>
      <c r="B3" s="29" t="s">
        <v>14</v>
      </c>
      <c r="C3" s="30"/>
      <c r="D3" s="31"/>
      <c r="E3" s="31"/>
      <c r="F3" s="31"/>
      <c r="G3" s="32"/>
      <c r="H3" s="33"/>
      <c r="I3" s="34"/>
      <c r="J3" s="35">
        <f>IF(ISBLANK(H3),0,(I3-H3+1))</f>
        <v>0</v>
      </c>
      <c r="K3" s="31"/>
      <c r="L3" s="36">
        <f t="shared" ref="L3:L16" si="1">J3-K3</f>
        <v>0</v>
      </c>
      <c r="M3" s="37"/>
      <c r="N3" s="38"/>
      <c r="O3" s="39">
        <f>M3-SUM(C3:G3,N3)</f>
        <v>0</v>
      </c>
      <c r="P3" s="40"/>
    </row>
    <row r="4" spans="1:16" ht="26.25" customHeight="1" x14ac:dyDescent="0.3">
      <c r="A4" s="41">
        <v>0.4375</v>
      </c>
      <c r="B4" s="42" t="s">
        <v>15</v>
      </c>
      <c r="C4" s="43"/>
      <c r="D4" s="44"/>
      <c r="E4" s="44"/>
      <c r="F4" s="44"/>
      <c r="G4" s="45"/>
      <c r="H4" s="46"/>
      <c r="I4" s="47"/>
      <c r="J4" s="35">
        <f t="shared" ref="J4:J16" si="2">IF(ISBLANK(H4),0,(I4-H4+1))</f>
        <v>0</v>
      </c>
      <c r="K4" s="48"/>
      <c r="L4" s="36">
        <f t="shared" si="1"/>
        <v>0</v>
      </c>
      <c r="M4" s="49"/>
      <c r="N4" s="50"/>
      <c r="O4" s="39">
        <f t="shared" ref="O4:O17" si="3">M4-SUM(C4:G4,N4)</f>
        <v>0</v>
      </c>
      <c r="P4" s="51"/>
    </row>
    <row r="5" spans="1:16" ht="26.25" customHeight="1" x14ac:dyDescent="0.3">
      <c r="A5" s="41">
        <v>0.45833333333333331</v>
      </c>
      <c r="B5" s="42" t="s">
        <v>16</v>
      </c>
      <c r="C5" s="52"/>
      <c r="D5" s="44"/>
      <c r="E5" s="44"/>
      <c r="F5" s="44"/>
      <c r="G5" s="45"/>
      <c r="H5" s="46"/>
      <c r="I5" s="47"/>
      <c r="J5" s="35">
        <f t="shared" si="2"/>
        <v>0</v>
      </c>
      <c r="K5" s="53"/>
      <c r="L5" s="36">
        <f t="shared" si="1"/>
        <v>0</v>
      </c>
      <c r="M5" s="49"/>
      <c r="N5" s="50"/>
      <c r="O5" s="39">
        <f t="shared" si="3"/>
        <v>0</v>
      </c>
      <c r="P5" s="51"/>
    </row>
    <row r="6" spans="1:16" ht="26.25" customHeight="1" x14ac:dyDescent="0.3">
      <c r="A6" s="41">
        <v>0.47916666666666669</v>
      </c>
      <c r="B6" s="42" t="s">
        <v>17</v>
      </c>
      <c r="C6" s="43"/>
      <c r="D6" s="44"/>
      <c r="E6" s="44"/>
      <c r="F6" s="44"/>
      <c r="G6" s="45"/>
      <c r="H6" s="46"/>
      <c r="I6" s="47"/>
      <c r="J6" s="35">
        <f t="shared" si="2"/>
        <v>0</v>
      </c>
      <c r="K6" s="48"/>
      <c r="L6" s="36">
        <f t="shared" si="1"/>
        <v>0</v>
      </c>
      <c r="M6" s="49"/>
      <c r="N6" s="50"/>
      <c r="O6" s="39">
        <f t="shared" si="3"/>
        <v>0</v>
      </c>
      <c r="P6" s="54"/>
    </row>
    <row r="7" spans="1:16" ht="26.25" customHeight="1" x14ac:dyDescent="0.3">
      <c r="A7" s="41">
        <v>0.5</v>
      </c>
      <c r="B7" s="42" t="s">
        <v>18</v>
      </c>
      <c r="C7" s="52"/>
      <c r="D7" s="44"/>
      <c r="E7" s="44"/>
      <c r="F7" s="44"/>
      <c r="G7" s="45"/>
      <c r="H7" s="46"/>
      <c r="I7" s="47"/>
      <c r="J7" s="35">
        <f t="shared" si="2"/>
        <v>0</v>
      </c>
      <c r="K7" s="53"/>
      <c r="L7" s="36">
        <f t="shared" si="1"/>
        <v>0</v>
      </c>
      <c r="M7" s="49"/>
      <c r="N7" s="50"/>
      <c r="O7" s="39">
        <f t="shared" si="3"/>
        <v>0</v>
      </c>
      <c r="P7" s="51"/>
    </row>
    <row r="8" spans="1:16" ht="26.25" customHeight="1" x14ac:dyDescent="0.3">
      <c r="A8" s="41">
        <v>0.52083333333333337</v>
      </c>
      <c r="B8" s="42" t="s">
        <v>19</v>
      </c>
      <c r="C8" s="43"/>
      <c r="D8" s="44"/>
      <c r="E8" s="44"/>
      <c r="F8" s="44"/>
      <c r="G8" s="45"/>
      <c r="H8" s="46"/>
      <c r="I8" s="47"/>
      <c r="J8" s="35">
        <f t="shared" si="2"/>
        <v>0</v>
      </c>
      <c r="K8" s="48"/>
      <c r="L8" s="36">
        <f t="shared" si="1"/>
        <v>0</v>
      </c>
      <c r="M8" s="49"/>
      <c r="N8" s="50"/>
      <c r="O8" s="39">
        <f t="shared" si="3"/>
        <v>0</v>
      </c>
      <c r="P8" s="54"/>
    </row>
    <row r="9" spans="1:16" ht="26.25" customHeight="1" x14ac:dyDescent="0.3">
      <c r="A9" s="28">
        <v>0.52083333333333337</v>
      </c>
      <c r="B9" s="29" t="s">
        <v>14</v>
      </c>
      <c r="C9" s="30"/>
      <c r="D9" s="31"/>
      <c r="E9" s="31"/>
      <c r="F9" s="31"/>
      <c r="G9" s="32"/>
      <c r="H9" s="33"/>
      <c r="I9" s="34"/>
      <c r="J9" s="35">
        <f t="shared" si="2"/>
        <v>0</v>
      </c>
      <c r="K9" s="31"/>
      <c r="L9" s="36">
        <f>J9-K9</f>
        <v>0</v>
      </c>
      <c r="M9" s="37"/>
      <c r="N9" s="38"/>
      <c r="O9" s="39">
        <f t="shared" si="3"/>
        <v>0</v>
      </c>
      <c r="P9" s="40"/>
    </row>
    <row r="10" spans="1:16" ht="26.25" customHeight="1" x14ac:dyDescent="0.3">
      <c r="A10" s="41">
        <v>4.1666666666666664E-2</v>
      </c>
      <c r="B10" s="42" t="s">
        <v>20</v>
      </c>
      <c r="C10" s="43"/>
      <c r="D10" s="44"/>
      <c r="E10" s="44"/>
      <c r="F10" s="44"/>
      <c r="G10" s="45"/>
      <c r="H10" s="46"/>
      <c r="I10" s="47"/>
      <c r="J10" s="35">
        <f t="shared" si="2"/>
        <v>0</v>
      </c>
      <c r="K10" s="48"/>
      <c r="L10" s="36">
        <f t="shared" ref="L10:L11" si="4">J10-K10</f>
        <v>0</v>
      </c>
      <c r="M10" s="49"/>
      <c r="N10" s="50"/>
      <c r="O10" s="39">
        <f t="shared" si="3"/>
        <v>0</v>
      </c>
      <c r="P10" s="51"/>
    </row>
    <row r="11" spans="1:16" ht="26.25" customHeight="1" x14ac:dyDescent="0.3">
      <c r="A11" s="28">
        <v>4.1666666666666664E-2</v>
      </c>
      <c r="B11" s="29" t="s">
        <v>15</v>
      </c>
      <c r="C11" s="30"/>
      <c r="D11" s="31"/>
      <c r="E11" s="31"/>
      <c r="F11" s="31"/>
      <c r="G11" s="32"/>
      <c r="H11" s="33"/>
      <c r="I11" s="34"/>
      <c r="J11" s="35">
        <f t="shared" si="2"/>
        <v>0</v>
      </c>
      <c r="K11" s="31"/>
      <c r="L11" s="36">
        <f t="shared" si="4"/>
        <v>0</v>
      </c>
      <c r="M11" s="37"/>
      <c r="N11" s="38"/>
      <c r="O11" s="39">
        <f t="shared" si="3"/>
        <v>0</v>
      </c>
      <c r="P11" s="40" t="s">
        <v>21</v>
      </c>
    </row>
    <row r="12" spans="1:16" ht="26.25" customHeight="1" x14ac:dyDescent="0.3">
      <c r="A12" s="41">
        <v>8.3333333333333329E-2</v>
      </c>
      <c r="B12" s="42" t="s">
        <v>18</v>
      </c>
      <c r="C12" s="52"/>
      <c r="D12" s="44"/>
      <c r="E12" s="44"/>
      <c r="F12" s="44"/>
      <c r="G12" s="45"/>
      <c r="H12" s="46"/>
      <c r="I12" s="47"/>
      <c r="J12" s="35">
        <f t="shared" si="2"/>
        <v>0</v>
      </c>
      <c r="K12" s="53"/>
      <c r="L12" s="36">
        <f t="shared" si="1"/>
        <v>0</v>
      </c>
      <c r="M12" s="49"/>
      <c r="N12" s="50"/>
      <c r="O12" s="39">
        <f t="shared" si="3"/>
        <v>0</v>
      </c>
      <c r="P12" s="51"/>
    </row>
    <row r="13" spans="1:16" ht="26.25" customHeight="1" x14ac:dyDescent="0.3">
      <c r="A13" s="41">
        <v>0.10416666666666667</v>
      </c>
      <c r="B13" s="42" t="s">
        <v>19</v>
      </c>
      <c r="C13" s="43"/>
      <c r="D13" s="44"/>
      <c r="E13" s="44"/>
      <c r="F13" s="44"/>
      <c r="G13" s="45"/>
      <c r="H13" s="46"/>
      <c r="I13" s="47"/>
      <c r="J13" s="35">
        <f t="shared" si="2"/>
        <v>0</v>
      </c>
      <c r="K13" s="48"/>
      <c r="L13" s="36">
        <f t="shared" si="1"/>
        <v>0</v>
      </c>
      <c r="M13" s="49"/>
      <c r="N13" s="50"/>
      <c r="O13" s="39">
        <f t="shared" si="3"/>
        <v>0</v>
      </c>
      <c r="P13" s="54"/>
    </row>
    <row r="14" spans="1:16" ht="26.25" customHeight="1" x14ac:dyDescent="0.3">
      <c r="A14" s="41">
        <v>0.125</v>
      </c>
      <c r="B14" s="42" t="s">
        <v>22</v>
      </c>
      <c r="C14" s="55"/>
      <c r="D14" s="44"/>
      <c r="E14" s="44"/>
      <c r="F14" s="44"/>
      <c r="G14" s="45"/>
      <c r="H14" s="46"/>
      <c r="I14" s="47"/>
      <c r="J14" s="35">
        <f t="shared" si="2"/>
        <v>0</v>
      </c>
      <c r="K14" s="48"/>
      <c r="L14" s="36">
        <f>J14-K14</f>
        <v>0</v>
      </c>
      <c r="M14" s="49"/>
      <c r="N14" s="50"/>
      <c r="O14" s="39">
        <f t="shared" si="3"/>
        <v>0</v>
      </c>
      <c r="P14" s="51"/>
    </row>
    <row r="15" spans="1:16" ht="26.25" customHeight="1" x14ac:dyDescent="0.3">
      <c r="A15" s="41">
        <v>0.16666666666666666</v>
      </c>
      <c r="B15" s="42" t="s">
        <v>23</v>
      </c>
      <c r="C15" s="43"/>
      <c r="D15" s="44"/>
      <c r="E15" s="44"/>
      <c r="F15" s="44"/>
      <c r="G15" s="45"/>
      <c r="H15" s="46"/>
      <c r="I15" s="47"/>
      <c r="J15" s="35">
        <f t="shared" si="2"/>
        <v>0</v>
      </c>
      <c r="K15" s="48"/>
      <c r="L15" s="36">
        <f t="shared" si="1"/>
        <v>0</v>
      </c>
      <c r="M15" s="49"/>
      <c r="N15" s="50"/>
      <c r="O15" s="39">
        <f t="shared" si="3"/>
        <v>0</v>
      </c>
      <c r="P15" s="51"/>
    </row>
    <row r="16" spans="1:16" ht="26.25" customHeight="1" x14ac:dyDescent="0.3">
      <c r="A16" s="56">
        <v>0.17708333333333334</v>
      </c>
      <c r="B16" s="57"/>
      <c r="C16" s="58"/>
      <c r="D16" s="59"/>
      <c r="E16" s="59"/>
      <c r="F16" s="59"/>
      <c r="G16" s="60"/>
      <c r="H16" s="61"/>
      <c r="I16" s="62"/>
      <c r="J16" s="35">
        <f t="shared" si="2"/>
        <v>0</v>
      </c>
      <c r="K16" s="59"/>
      <c r="L16" s="36">
        <f t="shared" si="1"/>
        <v>0</v>
      </c>
      <c r="M16" s="63"/>
      <c r="N16" s="64"/>
      <c r="O16" s="39">
        <f t="shared" si="3"/>
        <v>0</v>
      </c>
      <c r="P16" s="65"/>
    </row>
    <row r="17" spans="1:16" ht="7.5" customHeight="1" thickBot="1" x14ac:dyDescent="0.35">
      <c r="A17" s="66"/>
      <c r="B17" s="67"/>
      <c r="C17" s="68"/>
      <c r="D17" s="69"/>
      <c r="E17" s="69"/>
      <c r="F17" s="69"/>
      <c r="G17" s="70"/>
      <c r="H17" s="71"/>
      <c r="I17" s="72"/>
      <c r="J17" s="73">
        <v>0</v>
      </c>
      <c r="K17" s="69"/>
      <c r="L17" s="74">
        <v>0</v>
      </c>
      <c r="M17" s="75"/>
      <c r="N17" s="76"/>
      <c r="O17" s="77">
        <f t="shared" si="3"/>
        <v>0</v>
      </c>
      <c r="P17" s="78"/>
    </row>
    <row r="18" spans="1:16" s="79" customFormat="1" ht="30.75" customHeight="1" x14ac:dyDescent="0.3">
      <c r="B18" s="80"/>
      <c r="C18" s="81">
        <f>SUM(C2:C17)</f>
        <v>0</v>
      </c>
      <c r="D18" s="82">
        <f>SUM(D2:D17)</f>
        <v>0</v>
      </c>
      <c r="E18" s="82">
        <f>SUM(E2:E17)</f>
        <v>0</v>
      </c>
      <c r="F18" s="82">
        <f>SUM(F2:F17)</f>
        <v>0</v>
      </c>
      <c r="G18" s="82">
        <f>SUM(G2:G17)</f>
        <v>0</v>
      </c>
      <c r="H18" s="83">
        <f>SUM(C18:G18)</f>
        <v>0</v>
      </c>
      <c r="J18" s="84">
        <f>SUM(J2:J17)</f>
        <v>0</v>
      </c>
      <c r="K18" s="85">
        <f>SUM(K2:K17)</f>
        <v>0</v>
      </c>
      <c r="L18" s="86">
        <f>J18-K18</f>
        <v>0</v>
      </c>
      <c r="M18" s="87">
        <f>SUM(M2:M17)</f>
        <v>0</v>
      </c>
      <c r="N18" s="88">
        <f>SUM(N2:N17)</f>
        <v>0</v>
      </c>
      <c r="O18" s="89">
        <f>SUM(O2:O17)</f>
        <v>0</v>
      </c>
      <c r="P18" s="256"/>
    </row>
    <row r="19" spans="1:16" ht="118.2" thickBot="1" x14ac:dyDescent="0.35">
      <c r="C19" s="90" t="s">
        <v>0</v>
      </c>
      <c r="D19" s="91" t="s">
        <v>1</v>
      </c>
      <c r="E19" s="91" t="s">
        <v>2</v>
      </c>
      <c r="F19" s="91" t="s">
        <v>24</v>
      </c>
      <c r="G19" s="91" t="s">
        <v>25</v>
      </c>
      <c r="H19" s="92" t="s">
        <v>26</v>
      </c>
      <c r="J19" s="94" t="s">
        <v>27</v>
      </c>
      <c r="K19" s="95" t="s">
        <v>28</v>
      </c>
      <c r="L19" s="96" t="s">
        <v>9</v>
      </c>
      <c r="M19" s="97" t="s">
        <v>29</v>
      </c>
      <c r="N19" s="98" t="s">
        <v>11</v>
      </c>
      <c r="O19" s="99" t="s">
        <v>12</v>
      </c>
      <c r="P19" s="222"/>
    </row>
  </sheetData>
  <mergeCells count="1">
    <mergeCell ref="P18:P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9.26</vt:lpstr>
      <vt:lpstr>9.25</vt:lpstr>
      <vt:lpstr>9.24</vt:lpstr>
      <vt:lpstr>9.23</vt:lpstr>
      <vt:lpstr>9.22</vt:lpstr>
      <vt:lpstr>09.18</vt:lpstr>
      <vt:lpstr>09.14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2023-09-27T00:54:48Z</dcterms:modified>
</cp:coreProperties>
</file>