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12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https://jowdy-my.sharepoint.com/personal/blair_jowdy_com/Documents/JOWDY/00 Tours/00 Schedules Tours Daily/"/>
    </mc:Choice>
  </mc:AlternateContent>
  <xr:revisionPtr revIDLastSave="79" documentId="8_{0D9E4BE8-A551-4D94-8371-2FC93282FBEB}" xr6:coauthVersionLast="47" xr6:coauthVersionMax="47" xr10:uidLastSave="{A6202BD8-2605-481D-A51C-12ED972C1C9F}"/>
  <bookViews>
    <workbookView xWindow="28680" yWindow="-120" windowWidth="29040" windowHeight="16440" activeTab="8" xr2:uid="{59C6FDF0-EABE-4C73-A749-058760A548E1}"/>
  </bookViews>
  <sheets>
    <sheet name="00.00" sheetId="1" r:id="rId1"/>
    <sheet name="m02.19" sheetId="2" r:id="rId2"/>
    <sheet name="Tu02.20" sheetId="3" r:id="rId3"/>
    <sheet name="W02.21" sheetId="4" r:id="rId4"/>
    <sheet name="Th02.22" sheetId="5" r:id="rId5"/>
    <sheet name="F02.23" sheetId="6" r:id="rId6"/>
    <sheet name="Sa02.24" sheetId="7" r:id="rId7"/>
    <sheet name="Su02.25" sheetId="8" r:id="rId8"/>
    <sheet name="SUM" sheetId="9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" i="1" l="1"/>
  <c r="J4" i="1" s="1"/>
  <c r="E4" i="1"/>
  <c r="H4" i="1" s="1"/>
  <c r="I4" i="9"/>
  <c r="H4" i="9"/>
  <c r="G4" i="9"/>
  <c r="F4" i="9"/>
  <c r="E4" i="9"/>
  <c r="D4" i="9"/>
  <c r="B4" i="9"/>
  <c r="C4" i="9"/>
  <c r="M3" i="9"/>
  <c r="N3" i="9"/>
  <c r="O3" i="9"/>
  <c r="P3" i="9"/>
  <c r="Q3" i="9"/>
  <c r="M5" i="9"/>
  <c r="N5" i="9"/>
  <c r="O5" i="9"/>
  <c r="P5" i="9"/>
  <c r="Q5" i="9"/>
  <c r="M6" i="9"/>
  <c r="N6" i="9"/>
  <c r="O6" i="9"/>
  <c r="P6" i="9"/>
  <c r="Q6" i="9"/>
  <c r="M7" i="9"/>
  <c r="N7" i="9"/>
  <c r="O7" i="9"/>
  <c r="P7" i="9"/>
  <c r="Q7" i="9"/>
  <c r="M8" i="9"/>
  <c r="N8" i="9"/>
  <c r="O8" i="9"/>
  <c r="P8" i="9"/>
  <c r="Q8" i="9"/>
  <c r="M9" i="9"/>
  <c r="N9" i="9"/>
  <c r="O9" i="9"/>
  <c r="P9" i="9"/>
  <c r="Q9" i="9"/>
  <c r="L5" i="9"/>
  <c r="L6" i="9"/>
  <c r="L7" i="9"/>
  <c r="L8" i="9"/>
  <c r="L9" i="9"/>
  <c r="L3" i="9"/>
  <c r="J3" i="1"/>
  <c r="E3" i="1"/>
  <c r="H3" i="1" s="1"/>
  <c r="J3" i="8"/>
  <c r="J4" i="8"/>
  <c r="J5" i="8"/>
  <c r="J6" i="8"/>
  <c r="J7" i="8"/>
  <c r="J8" i="8"/>
  <c r="J9" i="8"/>
  <c r="J10" i="8"/>
  <c r="J11" i="8"/>
  <c r="J12" i="8"/>
  <c r="I12" i="8"/>
  <c r="E12" i="8"/>
  <c r="H12" i="8" s="1"/>
  <c r="I10" i="8"/>
  <c r="E10" i="8"/>
  <c r="H10" i="8" s="1"/>
  <c r="I9" i="8"/>
  <c r="E9" i="8"/>
  <c r="H9" i="8" s="1"/>
  <c r="I8" i="8"/>
  <c r="E8" i="8"/>
  <c r="H8" i="8" s="1"/>
  <c r="I7" i="8"/>
  <c r="E7" i="8"/>
  <c r="H7" i="8" s="1"/>
  <c r="I6" i="8"/>
  <c r="E6" i="8"/>
  <c r="H6" i="8" s="1"/>
  <c r="I5" i="8"/>
  <c r="E5" i="8"/>
  <c r="H5" i="8" s="1"/>
  <c r="O4" i="9" l="1"/>
  <c r="N4" i="9"/>
  <c r="M4" i="9"/>
  <c r="Q4" i="9"/>
  <c r="P4" i="9"/>
  <c r="L4" i="9"/>
  <c r="J4" i="6"/>
  <c r="J5" i="6"/>
  <c r="J6" i="6"/>
  <c r="J7" i="6"/>
  <c r="J8" i="6"/>
  <c r="J9" i="6"/>
  <c r="J10" i="6"/>
  <c r="J11" i="6"/>
  <c r="J12" i="6"/>
  <c r="J13" i="6"/>
  <c r="J14" i="6"/>
  <c r="J15" i="6"/>
  <c r="J16" i="6"/>
  <c r="J3" i="6"/>
  <c r="J58" i="6"/>
  <c r="E58" i="6"/>
  <c r="H58" i="6" s="1"/>
  <c r="J57" i="6"/>
  <c r="E57" i="6"/>
  <c r="H57" i="6" s="1"/>
  <c r="J56" i="6"/>
  <c r="E56" i="6"/>
  <c r="H56" i="6" s="1"/>
  <c r="J55" i="6"/>
  <c r="E55" i="6"/>
  <c r="H55" i="6" s="1"/>
  <c r="J54" i="6"/>
  <c r="E54" i="6"/>
  <c r="H54" i="6" s="1"/>
  <c r="J53" i="6"/>
  <c r="E53" i="6"/>
  <c r="H53" i="6" s="1"/>
  <c r="J52" i="6"/>
  <c r="E52" i="6"/>
  <c r="H52" i="6" s="1"/>
  <c r="J51" i="6"/>
  <c r="E51" i="6"/>
  <c r="H51" i="6" s="1"/>
  <c r="J50" i="6"/>
  <c r="E50" i="6"/>
  <c r="H50" i="6" s="1"/>
  <c r="J49" i="6"/>
  <c r="E49" i="6"/>
  <c r="H49" i="6" s="1"/>
  <c r="J48" i="6"/>
  <c r="H48" i="6"/>
  <c r="E48" i="6"/>
  <c r="J47" i="6"/>
  <c r="E47" i="6"/>
  <c r="H47" i="6" s="1"/>
  <c r="J46" i="6"/>
  <c r="E46" i="6"/>
  <c r="H46" i="6" s="1"/>
  <c r="J45" i="6"/>
  <c r="E45" i="6"/>
  <c r="H45" i="6" s="1"/>
  <c r="J44" i="6"/>
  <c r="E44" i="6"/>
  <c r="H44" i="6" s="1"/>
  <c r="J43" i="6"/>
  <c r="E43" i="6"/>
  <c r="H43" i="6" s="1"/>
  <c r="J42" i="6"/>
  <c r="E42" i="6"/>
  <c r="H42" i="6" s="1"/>
  <c r="J41" i="6"/>
  <c r="E41" i="6"/>
  <c r="H41" i="6" s="1"/>
  <c r="J40" i="6"/>
  <c r="E40" i="6"/>
  <c r="H40" i="6" s="1"/>
  <c r="J39" i="6"/>
  <c r="E39" i="6"/>
  <c r="H39" i="6" s="1"/>
  <c r="J38" i="6"/>
  <c r="E38" i="6"/>
  <c r="H38" i="6" s="1"/>
  <c r="J37" i="6"/>
  <c r="E37" i="6"/>
  <c r="H37" i="6" s="1"/>
  <c r="J36" i="6"/>
  <c r="E36" i="6"/>
  <c r="H36" i="6" s="1"/>
  <c r="J35" i="6"/>
  <c r="E35" i="6"/>
  <c r="H35" i="6" s="1"/>
  <c r="J34" i="6"/>
  <c r="E34" i="6"/>
  <c r="H34" i="6" s="1"/>
  <c r="J33" i="6"/>
  <c r="E33" i="6"/>
  <c r="H33" i="6" s="1"/>
  <c r="J32" i="6"/>
  <c r="E32" i="6"/>
  <c r="H32" i="6" s="1"/>
  <c r="J31" i="6"/>
  <c r="E31" i="6"/>
  <c r="H31" i="6" s="1"/>
  <c r="J30" i="6"/>
  <c r="E30" i="6"/>
  <c r="H30" i="6" s="1"/>
  <c r="J29" i="6"/>
  <c r="E29" i="6"/>
  <c r="H29" i="6" s="1"/>
  <c r="J28" i="6"/>
  <c r="H28" i="6"/>
  <c r="E28" i="6"/>
  <c r="J27" i="6"/>
  <c r="E27" i="6"/>
  <c r="H27" i="6" s="1"/>
  <c r="J26" i="6"/>
  <c r="H26" i="6"/>
  <c r="E26" i="6"/>
  <c r="J25" i="6"/>
  <c r="E25" i="6"/>
  <c r="H25" i="6" s="1"/>
  <c r="J24" i="6"/>
  <c r="E24" i="6"/>
  <c r="H24" i="6" s="1"/>
  <c r="J23" i="6"/>
  <c r="E23" i="6"/>
  <c r="H23" i="6" s="1"/>
  <c r="J22" i="6"/>
  <c r="E22" i="6"/>
  <c r="H22" i="6" s="1"/>
  <c r="J21" i="6"/>
  <c r="E21" i="6"/>
  <c r="H21" i="6" s="1"/>
  <c r="J20" i="6"/>
  <c r="E20" i="6"/>
  <c r="H20" i="6" s="1"/>
  <c r="J19" i="6"/>
  <c r="E19" i="6"/>
  <c r="H19" i="6" s="1"/>
  <c r="J18" i="6"/>
  <c r="E18" i="6"/>
  <c r="H18" i="6" s="1"/>
  <c r="J17" i="6"/>
  <c r="E17" i="6"/>
  <c r="H17" i="6" s="1"/>
  <c r="I12" i="6"/>
  <c r="E12" i="6"/>
  <c r="H12" i="6" s="1"/>
  <c r="I10" i="6"/>
  <c r="H10" i="6"/>
  <c r="E10" i="6"/>
  <c r="I9" i="6"/>
  <c r="E9" i="6"/>
  <c r="H9" i="6" s="1"/>
  <c r="I8" i="6"/>
  <c r="H8" i="6"/>
  <c r="E8" i="6"/>
  <c r="I7" i="6"/>
  <c r="E7" i="6"/>
  <c r="H7" i="6" s="1"/>
  <c r="I6" i="6"/>
  <c r="H6" i="6"/>
  <c r="E6" i="6"/>
  <c r="I5" i="6"/>
  <c r="E5" i="6"/>
  <c r="I3" i="6"/>
  <c r="E3" i="6"/>
  <c r="H3" i="6" s="1"/>
  <c r="J5" i="5"/>
  <c r="J6" i="5"/>
  <c r="J7" i="5"/>
  <c r="J8" i="5"/>
  <c r="J9" i="5"/>
  <c r="J10" i="5"/>
  <c r="J11" i="5"/>
  <c r="J12" i="5"/>
  <c r="J13" i="5"/>
  <c r="J14" i="5"/>
  <c r="K14" i="5"/>
  <c r="I14" i="5"/>
  <c r="E14" i="5"/>
  <c r="H14" i="5" s="1"/>
  <c r="I13" i="5"/>
  <c r="H13" i="5"/>
  <c r="E13" i="5"/>
  <c r="I11" i="5"/>
  <c r="E11" i="5"/>
  <c r="H11" i="5" s="1"/>
  <c r="I9" i="5"/>
  <c r="E9" i="5"/>
  <c r="H9" i="5" s="1"/>
  <c r="I7" i="5"/>
  <c r="E7" i="5"/>
  <c r="H7" i="5" s="1"/>
  <c r="I6" i="5"/>
  <c r="H6" i="5"/>
  <c r="E6" i="5"/>
  <c r="J3" i="4"/>
  <c r="J4" i="4"/>
  <c r="J5" i="4"/>
  <c r="J6" i="4"/>
  <c r="J7" i="4"/>
  <c r="J8" i="4"/>
  <c r="J9" i="4"/>
  <c r="J10" i="4"/>
  <c r="J11" i="4"/>
  <c r="J12" i="4"/>
  <c r="J13" i="4"/>
  <c r="J14" i="4"/>
  <c r="J15" i="4"/>
  <c r="I15" i="4"/>
  <c r="E15" i="4"/>
  <c r="H15" i="4" s="1"/>
  <c r="I14" i="4"/>
  <c r="E14" i="4"/>
  <c r="H14" i="4" s="1"/>
  <c r="I13" i="4"/>
  <c r="E13" i="4"/>
  <c r="H13" i="4" s="1"/>
  <c r="I12" i="4"/>
  <c r="E12" i="4"/>
  <c r="H12" i="4" s="1"/>
  <c r="I7" i="4"/>
  <c r="E7" i="4"/>
  <c r="E5" i="4"/>
  <c r="H5" i="4" s="1"/>
  <c r="J4" i="2"/>
  <c r="J5" i="2"/>
  <c r="J6" i="2"/>
  <c r="J7" i="2"/>
  <c r="J3" i="2"/>
  <c r="J4" i="3"/>
  <c r="J5" i="3"/>
  <c r="J6" i="3"/>
  <c r="J7" i="3"/>
  <c r="J8" i="3"/>
  <c r="J9" i="3"/>
  <c r="J10" i="3"/>
  <c r="J11" i="3"/>
  <c r="J12" i="3"/>
  <c r="J13" i="3"/>
  <c r="J14" i="3"/>
  <c r="J15" i="3"/>
  <c r="J16" i="3"/>
  <c r="J17" i="3"/>
  <c r="J3" i="3"/>
  <c r="E17" i="3"/>
  <c r="H17" i="3" s="1"/>
  <c r="E16" i="3"/>
  <c r="H16" i="3" s="1"/>
  <c r="H15" i="3"/>
  <c r="E15" i="3"/>
  <c r="E14" i="3"/>
  <c r="H14" i="3" s="1"/>
  <c r="E13" i="3"/>
  <c r="H13" i="3" s="1"/>
  <c r="E9" i="3"/>
  <c r="H9" i="3" s="1"/>
  <c r="E8" i="3"/>
  <c r="H8" i="3" s="1"/>
  <c r="E4" i="3"/>
  <c r="H4" i="3" s="1"/>
  <c r="H3" i="3"/>
  <c r="E3" i="3"/>
  <c r="I7" i="2"/>
  <c r="E7" i="2"/>
  <c r="H7" i="2" s="1"/>
  <c r="E6" i="2"/>
  <c r="H6" i="2" s="1"/>
  <c r="I5" i="2"/>
  <c r="H5" i="2"/>
  <c r="E5" i="2"/>
  <c r="I4" i="2"/>
  <c r="E4" i="2"/>
  <c r="H4" i="2" s="1"/>
  <c r="E3" i="2"/>
  <c r="H3" i="2" s="1"/>
  <c r="R8" i="9"/>
  <c r="R4" i="9"/>
  <c r="Y60" i="3"/>
  <c r="X60" i="3"/>
  <c r="Z60" i="3" s="1"/>
  <c r="Q60" i="3"/>
  <c r="P60" i="3"/>
  <c r="O60" i="3"/>
  <c r="N60" i="3"/>
  <c r="M60" i="3"/>
  <c r="L60" i="3"/>
  <c r="K60" i="3"/>
  <c r="I60" i="3"/>
  <c r="I62" i="3" s="1"/>
  <c r="G60" i="3"/>
  <c r="F60" i="3"/>
  <c r="J58" i="3"/>
  <c r="J57" i="3"/>
  <c r="E57" i="3"/>
  <c r="H57" i="3" s="1"/>
  <c r="J56" i="3"/>
  <c r="E56" i="3"/>
  <c r="H56" i="3" s="1"/>
  <c r="J55" i="3"/>
  <c r="E55" i="3"/>
  <c r="H55" i="3" s="1"/>
  <c r="J54" i="3"/>
  <c r="E54" i="3"/>
  <c r="H54" i="3" s="1"/>
  <c r="J53" i="3"/>
  <c r="E53" i="3"/>
  <c r="H53" i="3" s="1"/>
  <c r="J52" i="3"/>
  <c r="H52" i="3"/>
  <c r="E52" i="3"/>
  <c r="J51" i="3"/>
  <c r="H51" i="3"/>
  <c r="E51" i="3"/>
  <c r="J50" i="3"/>
  <c r="E50" i="3"/>
  <c r="H50" i="3" s="1"/>
  <c r="J49" i="3"/>
  <c r="E49" i="3"/>
  <c r="H49" i="3" s="1"/>
  <c r="J48" i="3"/>
  <c r="E48" i="3"/>
  <c r="H48" i="3" s="1"/>
  <c r="J47" i="3"/>
  <c r="E47" i="3"/>
  <c r="H47" i="3" s="1"/>
  <c r="J46" i="3"/>
  <c r="E46" i="3"/>
  <c r="H46" i="3" s="1"/>
  <c r="J45" i="3"/>
  <c r="E45" i="3"/>
  <c r="H45" i="3" s="1"/>
  <c r="J44" i="3"/>
  <c r="H44" i="3"/>
  <c r="E44" i="3"/>
  <c r="J43" i="3"/>
  <c r="H43" i="3"/>
  <c r="E43" i="3"/>
  <c r="J42" i="3"/>
  <c r="E42" i="3"/>
  <c r="H42" i="3" s="1"/>
  <c r="J41" i="3"/>
  <c r="E41" i="3"/>
  <c r="H41" i="3" s="1"/>
  <c r="J40" i="3"/>
  <c r="E40" i="3"/>
  <c r="H40" i="3" s="1"/>
  <c r="J39" i="3"/>
  <c r="E39" i="3"/>
  <c r="H39" i="3" s="1"/>
  <c r="J38" i="3"/>
  <c r="E38" i="3"/>
  <c r="H38" i="3" s="1"/>
  <c r="J37" i="3"/>
  <c r="E37" i="3"/>
  <c r="H37" i="3" s="1"/>
  <c r="J36" i="3"/>
  <c r="E36" i="3"/>
  <c r="H36" i="3" s="1"/>
  <c r="J35" i="3"/>
  <c r="E35" i="3"/>
  <c r="H35" i="3" s="1"/>
  <c r="J34" i="3"/>
  <c r="E34" i="3"/>
  <c r="H34" i="3" s="1"/>
  <c r="J33" i="3"/>
  <c r="E33" i="3"/>
  <c r="H33" i="3" s="1"/>
  <c r="J32" i="3"/>
  <c r="E32" i="3"/>
  <c r="H32" i="3" s="1"/>
  <c r="J31" i="3"/>
  <c r="E31" i="3"/>
  <c r="H31" i="3" s="1"/>
  <c r="J30" i="3"/>
  <c r="E30" i="3"/>
  <c r="H30" i="3" s="1"/>
  <c r="J29" i="3"/>
  <c r="E29" i="3"/>
  <c r="H29" i="3" s="1"/>
  <c r="J28" i="3"/>
  <c r="E28" i="3"/>
  <c r="H28" i="3" s="1"/>
  <c r="J27" i="3"/>
  <c r="E27" i="3"/>
  <c r="H27" i="3" s="1"/>
  <c r="J26" i="3"/>
  <c r="E26" i="3"/>
  <c r="H26" i="3" s="1"/>
  <c r="J25" i="3"/>
  <c r="E25" i="3"/>
  <c r="H25" i="3" s="1"/>
  <c r="J24" i="3"/>
  <c r="E24" i="3"/>
  <c r="H24" i="3" s="1"/>
  <c r="J23" i="3"/>
  <c r="E23" i="3"/>
  <c r="H23" i="3" s="1"/>
  <c r="J22" i="3"/>
  <c r="E22" i="3"/>
  <c r="H22" i="3" s="1"/>
  <c r="J21" i="3"/>
  <c r="E21" i="3"/>
  <c r="H21" i="3" s="1"/>
  <c r="J20" i="3"/>
  <c r="E20" i="3"/>
  <c r="H20" i="3" s="1"/>
  <c r="J19" i="3"/>
  <c r="E19" i="3"/>
  <c r="H19" i="3" s="1"/>
  <c r="J18" i="3"/>
  <c r="E18" i="3"/>
  <c r="H18" i="3" s="1"/>
  <c r="Y60" i="4"/>
  <c r="X60" i="4"/>
  <c r="Q60" i="4"/>
  <c r="P60" i="4"/>
  <c r="O60" i="4"/>
  <c r="N60" i="4"/>
  <c r="M60" i="4"/>
  <c r="L60" i="4"/>
  <c r="M62" i="4" s="1"/>
  <c r="K60" i="4"/>
  <c r="R5" i="9" s="1"/>
  <c r="I60" i="4"/>
  <c r="G60" i="4"/>
  <c r="F60" i="4"/>
  <c r="J58" i="4"/>
  <c r="J57" i="4"/>
  <c r="E57" i="4"/>
  <c r="H57" i="4" s="1"/>
  <c r="J56" i="4"/>
  <c r="E56" i="4"/>
  <c r="H56" i="4" s="1"/>
  <c r="J55" i="4"/>
  <c r="E55" i="4"/>
  <c r="H55" i="4" s="1"/>
  <c r="J54" i="4"/>
  <c r="E54" i="4"/>
  <c r="H54" i="4" s="1"/>
  <c r="J53" i="4"/>
  <c r="E53" i="4"/>
  <c r="H53" i="4" s="1"/>
  <c r="J52" i="4"/>
  <c r="E52" i="4"/>
  <c r="H52" i="4" s="1"/>
  <c r="J51" i="4"/>
  <c r="H51" i="4"/>
  <c r="E51" i="4"/>
  <c r="J50" i="4"/>
  <c r="E50" i="4"/>
  <c r="H50" i="4" s="1"/>
  <c r="J49" i="4"/>
  <c r="E49" i="4"/>
  <c r="H49" i="4" s="1"/>
  <c r="J48" i="4"/>
  <c r="E48" i="4"/>
  <c r="H48" i="4" s="1"/>
  <c r="J47" i="4"/>
  <c r="E47" i="4"/>
  <c r="H47" i="4" s="1"/>
  <c r="J46" i="4"/>
  <c r="E46" i="4"/>
  <c r="H46" i="4" s="1"/>
  <c r="J45" i="4"/>
  <c r="E45" i="4"/>
  <c r="H45" i="4" s="1"/>
  <c r="J44" i="4"/>
  <c r="E44" i="4"/>
  <c r="H44" i="4" s="1"/>
  <c r="J43" i="4"/>
  <c r="E43" i="4"/>
  <c r="H43" i="4" s="1"/>
  <c r="J42" i="4"/>
  <c r="E42" i="4"/>
  <c r="H42" i="4" s="1"/>
  <c r="J41" i="4"/>
  <c r="H41" i="4"/>
  <c r="E41" i="4"/>
  <c r="J40" i="4"/>
  <c r="E40" i="4"/>
  <c r="H40" i="4" s="1"/>
  <c r="J39" i="4"/>
  <c r="E39" i="4"/>
  <c r="H39" i="4" s="1"/>
  <c r="J38" i="4"/>
  <c r="E38" i="4"/>
  <c r="H38" i="4" s="1"/>
  <c r="J37" i="4"/>
  <c r="E37" i="4"/>
  <c r="H37" i="4" s="1"/>
  <c r="J36" i="4"/>
  <c r="E36" i="4"/>
  <c r="H36" i="4" s="1"/>
  <c r="J35" i="4"/>
  <c r="H35" i="4"/>
  <c r="E35" i="4"/>
  <c r="J34" i="4"/>
  <c r="E34" i="4"/>
  <c r="H34" i="4" s="1"/>
  <c r="J33" i="4"/>
  <c r="E33" i="4"/>
  <c r="H33" i="4" s="1"/>
  <c r="J32" i="4"/>
  <c r="E32" i="4"/>
  <c r="H32" i="4" s="1"/>
  <c r="J31" i="4"/>
  <c r="H31" i="4"/>
  <c r="E31" i="4"/>
  <c r="J30" i="4"/>
  <c r="E30" i="4"/>
  <c r="H30" i="4" s="1"/>
  <c r="J29" i="4"/>
  <c r="E29" i="4"/>
  <c r="H29" i="4" s="1"/>
  <c r="J28" i="4"/>
  <c r="E28" i="4"/>
  <c r="H28" i="4" s="1"/>
  <c r="J27" i="4"/>
  <c r="E27" i="4"/>
  <c r="H27" i="4" s="1"/>
  <c r="J26" i="4"/>
  <c r="E26" i="4"/>
  <c r="H26" i="4" s="1"/>
  <c r="J25" i="4"/>
  <c r="H25" i="4"/>
  <c r="E25" i="4"/>
  <c r="J24" i="4"/>
  <c r="E24" i="4"/>
  <c r="H24" i="4" s="1"/>
  <c r="J23" i="4"/>
  <c r="E23" i="4"/>
  <c r="H23" i="4" s="1"/>
  <c r="J22" i="4"/>
  <c r="E22" i="4"/>
  <c r="H22" i="4" s="1"/>
  <c r="J21" i="4"/>
  <c r="E21" i="4"/>
  <c r="H21" i="4" s="1"/>
  <c r="J20" i="4"/>
  <c r="E20" i="4"/>
  <c r="H20" i="4" s="1"/>
  <c r="J19" i="4"/>
  <c r="H19" i="4"/>
  <c r="E19" i="4"/>
  <c r="J18" i="4"/>
  <c r="E18" i="4"/>
  <c r="H18" i="4" s="1"/>
  <c r="J17" i="4"/>
  <c r="E17" i="4"/>
  <c r="H17" i="4" s="1"/>
  <c r="J16" i="4"/>
  <c r="H16" i="4"/>
  <c r="E16" i="4"/>
  <c r="Y60" i="5"/>
  <c r="X60" i="5"/>
  <c r="Z60" i="5" s="1"/>
  <c r="Q60" i="5"/>
  <c r="P60" i="5"/>
  <c r="O60" i="5"/>
  <c r="N60" i="5"/>
  <c r="M60" i="5"/>
  <c r="L60" i="5"/>
  <c r="M62" i="5" s="1"/>
  <c r="K60" i="5"/>
  <c r="R6" i="9" s="1"/>
  <c r="G60" i="5"/>
  <c r="F60" i="5"/>
  <c r="J58" i="5"/>
  <c r="J57" i="5"/>
  <c r="E57" i="5"/>
  <c r="H57" i="5" s="1"/>
  <c r="J56" i="5"/>
  <c r="E56" i="5"/>
  <c r="H56" i="5" s="1"/>
  <c r="J55" i="5"/>
  <c r="H55" i="5"/>
  <c r="E55" i="5"/>
  <c r="J54" i="5"/>
  <c r="E54" i="5"/>
  <c r="H54" i="5" s="1"/>
  <c r="J53" i="5"/>
  <c r="E53" i="5"/>
  <c r="H53" i="5" s="1"/>
  <c r="J52" i="5"/>
  <c r="E52" i="5"/>
  <c r="H52" i="5" s="1"/>
  <c r="J51" i="5"/>
  <c r="H51" i="5"/>
  <c r="E51" i="5"/>
  <c r="J50" i="5"/>
  <c r="E50" i="5"/>
  <c r="H50" i="5" s="1"/>
  <c r="J49" i="5"/>
  <c r="E49" i="5"/>
  <c r="H49" i="5" s="1"/>
  <c r="J48" i="5"/>
  <c r="E48" i="5"/>
  <c r="H48" i="5" s="1"/>
  <c r="J47" i="5"/>
  <c r="E47" i="5"/>
  <c r="H47" i="5" s="1"/>
  <c r="J46" i="5"/>
  <c r="E46" i="5"/>
  <c r="H46" i="5" s="1"/>
  <c r="J45" i="5"/>
  <c r="E45" i="5"/>
  <c r="H45" i="5" s="1"/>
  <c r="J44" i="5"/>
  <c r="H44" i="5"/>
  <c r="E44" i="5"/>
  <c r="J43" i="5"/>
  <c r="E43" i="5"/>
  <c r="H43" i="5" s="1"/>
  <c r="J42" i="5"/>
  <c r="E42" i="5"/>
  <c r="H42" i="5" s="1"/>
  <c r="J41" i="5"/>
  <c r="E41" i="5"/>
  <c r="H41" i="5" s="1"/>
  <c r="J40" i="5"/>
  <c r="E40" i="5"/>
  <c r="H40" i="5" s="1"/>
  <c r="J39" i="5"/>
  <c r="H39" i="5"/>
  <c r="E39" i="5"/>
  <c r="J38" i="5"/>
  <c r="E38" i="5"/>
  <c r="H38" i="5" s="1"/>
  <c r="J37" i="5"/>
  <c r="E37" i="5"/>
  <c r="H37" i="5" s="1"/>
  <c r="J36" i="5"/>
  <c r="E36" i="5"/>
  <c r="H36" i="5" s="1"/>
  <c r="J35" i="5"/>
  <c r="H35" i="5"/>
  <c r="E35" i="5"/>
  <c r="J34" i="5"/>
  <c r="E34" i="5"/>
  <c r="H34" i="5" s="1"/>
  <c r="J33" i="5"/>
  <c r="E33" i="5"/>
  <c r="H33" i="5" s="1"/>
  <c r="J32" i="5"/>
  <c r="E32" i="5"/>
  <c r="H32" i="5" s="1"/>
  <c r="J31" i="5"/>
  <c r="H31" i="5"/>
  <c r="E31" i="5"/>
  <c r="J30" i="5"/>
  <c r="E30" i="5"/>
  <c r="H30" i="5" s="1"/>
  <c r="J29" i="5"/>
  <c r="E29" i="5"/>
  <c r="H29" i="5" s="1"/>
  <c r="J28" i="5"/>
  <c r="E28" i="5"/>
  <c r="H28" i="5" s="1"/>
  <c r="J27" i="5"/>
  <c r="E27" i="5"/>
  <c r="H27" i="5" s="1"/>
  <c r="J26" i="5"/>
  <c r="E26" i="5"/>
  <c r="H26" i="5" s="1"/>
  <c r="J25" i="5"/>
  <c r="E25" i="5"/>
  <c r="H25" i="5" s="1"/>
  <c r="J24" i="5"/>
  <c r="E24" i="5"/>
  <c r="H24" i="5" s="1"/>
  <c r="J23" i="5"/>
  <c r="E23" i="5"/>
  <c r="H23" i="5" s="1"/>
  <c r="J22" i="5"/>
  <c r="E22" i="5"/>
  <c r="H22" i="5" s="1"/>
  <c r="J21" i="5"/>
  <c r="E21" i="5"/>
  <c r="H21" i="5" s="1"/>
  <c r="J20" i="5"/>
  <c r="E20" i="5"/>
  <c r="H20" i="5" s="1"/>
  <c r="J19" i="5"/>
  <c r="H19" i="5"/>
  <c r="E19" i="5"/>
  <c r="J18" i="5"/>
  <c r="E18" i="5"/>
  <c r="H18" i="5" s="1"/>
  <c r="J17" i="5"/>
  <c r="E17" i="5"/>
  <c r="H17" i="5" s="1"/>
  <c r="J16" i="5"/>
  <c r="H16" i="5"/>
  <c r="E16" i="5"/>
  <c r="J15" i="5"/>
  <c r="E15" i="5"/>
  <c r="H15" i="5" s="1"/>
  <c r="J4" i="5"/>
  <c r="H4" i="5"/>
  <c r="E4" i="5"/>
  <c r="J3" i="5"/>
  <c r="J60" i="5" s="1"/>
  <c r="H3" i="5"/>
  <c r="E3" i="5"/>
  <c r="Y60" i="6"/>
  <c r="X60" i="6"/>
  <c r="Z60" i="6" s="1"/>
  <c r="Q60" i="6"/>
  <c r="P60" i="6"/>
  <c r="O60" i="6"/>
  <c r="N60" i="6"/>
  <c r="M60" i="6"/>
  <c r="L60" i="6"/>
  <c r="K60" i="6"/>
  <c r="R7" i="9" s="1"/>
  <c r="I60" i="6"/>
  <c r="G60" i="6"/>
  <c r="F60" i="6"/>
  <c r="Y60" i="2"/>
  <c r="Z60" i="2"/>
  <c r="Q60" i="2"/>
  <c r="P60" i="2"/>
  <c r="O60" i="2"/>
  <c r="N60" i="2"/>
  <c r="M60" i="2"/>
  <c r="L60" i="2"/>
  <c r="K60" i="2"/>
  <c r="R3" i="9" s="1"/>
  <c r="I60" i="2"/>
  <c r="I62" i="2" s="1"/>
  <c r="G60" i="2"/>
  <c r="F60" i="2"/>
  <c r="J58" i="2"/>
  <c r="J57" i="2"/>
  <c r="E57" i="2"/>
  <c r="H57" i="2" s="1"/>
  <c r="J56" i="2"/>
  <c r="E56" i="2"/>
  <c r="H56" i="2" s="1"/>
  <c r="J55" i="2"/>
  <c r="E55" i="2"/>
  <c r="H55" i="2" s="1"/>
  <c r="J54" i="2"/>
  <c r="E54" i="2"/>
  <c r="H54" i="2" s="1"/>
  <c r="J53" i="2"/>
  <c r="E53" i="2"/>
  <c r="H53" i="2" s="1"/>
  <c r="J52" i="2"/>
  <c r="E52" i="2"/>
  <c r="H52" i="2" s="1"/>
  <c r="J51" i="2"/>
  <c r="E51" i="2"/>
  <c r="H51" i="2" s="1"/>
  <c r="J50" i="2"/>
  <c r="E50" i="2"/>
  <c r="H50" i="2" s="1"/>
  <c r="J49" i="2"/>
  <c r="E49" i="2"/>
  <c r="H49" i="2" s="1"/>
  <c r="J48" i="2"/>
  <c r="E48" i="2"/>
  <c r="H48" i="2" s="1"/>
  <c r="J47" i="2"/>
  <c r="E47" i="2"/>
  <c r="H47" i="2" s="1"/>
  <c r="J46" i="2"/>
  <c r="E46" i="2"/>
  <c r="H46" i="2" s="1"/>
  <c r="J45" i="2"/>
  <c r="H45" i="2"/>
  <c r="E45" i="2"/>
  <c r="J44" i="2"/>
  <c r="E44" i="2"/>
  <c r="H44" i="2" s="1"/>
  <c r="J43" i="2"/>
  <c r="E43" i="2"/>
  <c r="H43" i="2" s="1"/>
  <c r="J42" i="2"/>
  <c r="E42" i="2"/>
  <c r="H42" i="2" s="1"/>
  <c r="J41" i="2"/>
  <c r="H41" i="2"/>
  <c r="E41" i="2"/>
  <c r="J40" i="2"/>
  <c r="E40" i="2"/>
  <c r="H40" i="2" s="1"/>
  <c r="J39" i="2"/>
  <c r="E39" i="2"/>
  <c r="H39" i="2" s="1"/>
  <c r="J38" i="2"/>
  <c r="E38" i="2"/>
  <c r="H38" i="2" s="1"/>
  <c r="J37" i="2"/>
  <c r="H37" i="2"/>
  <c r="E37" i="2"/>
  <c r="J36" i="2"/>
  <c r="E36" i="2"/>
  <c r="H36" i="2" s="1"/>
  <c r="J35" i="2"/>
  <c r="E35" i="2"/>
  <c r="H35" i="2" s="1"/>
  <c r="J34" i="2"/>
  <c r="E34" i="2"/>
  <c r="H34" i="2" s="1"/>
  <c r="J33" i="2"/>
  <c r="E33" i="2"/>
  <c r="H33" i="2" s="1"/>
  <c r="J32" i="2"/>
  <c r="E32" i="2"/>
  <c r="H32" i="2" s="1"/>
  <c r="J31" i="2"/>
  <c r="E31" i="2"/>
  <c r="H31" i="2" s="1"/>
  <c r="J30" i="2"/>
  <c r="E30" i="2"/>
  <c r="H30" i="2" s="1"/>
  <c r="J29" i="2"/>
  <c r="H29" i="2"/>
  <c r="E29" i="2"/>
  <c r="J28" i="2"/>
  <c r="E28" i="2"/>
  <c r="H28" i="2" s="1"/>
  <c r="J27" i="2"/>
  <c r="E27" i="2"/>
  <c r="H27" i="2" s="1"/>
  <c r="J26" i="2"/>
  <c r="E26" i="2"/>
  <c r="H26" i="2" s="1"/>
  <c r="J25" i="2"/>
  <c r="H25" i="2"/>
  <c r="E25" i="2"/>
  <c r="J24" i="2"/>
  <c r="E24" i="2"/>
  <c r="H24" i="2" s="1"/>
  <c r="J23" i="2"/>
  <c r="E23" i="2"/>
  <c r="H23" i="2" s="1"/>
  <c r="J22" i="2"/>
  <c r="E22" i="2"/>
  <c r="H22" i="2" s="1"/>
  <c r="J21" i="2"/>
  <c r="H21" i="2"/>
  <c r="E21" i="2"/>
  <c r="J20" i="2"/>
  <c r="E20" i="2"/>
  <c r="H20" i="2" s="1"/>
  <c r="J19" i="2"/>
  <c r="E19" i="2"/>
  <c r="H19" i="2" s="1"/>
  <c r="J18" i="2"/>
  <c r="E18" i="2"/>
  <c r="H18" i="2" s="1"/>
  <c r="J17" i="2"/>
  <c r="E17" i="2"/>
  <c r="H17" i="2" s="1"/>
  <c r="J16" i="2"/>
  <c r="E16" i="2"/>
  <c r="H16" i="2" s="1"/>
  <c r="J15" i="2"/>
  <c r="E15" i="2"/>
  <c r="H15" i="2" s="1"/>
  <c r="J14" i="2"/>
  <c r="E14" i="2"/>
  <c r="H14" i="2" s="1"/>
  <c r="J13" i="2"/>
  <c r="H13" i="2"/>
  <c r="E13" i="2"/>
  <c r="J12" i="2"/>
  <c r="E12" i="2"/>
  <c r="H12" i="2" s="1"/>
  <c r="J11" i="2"/>
  <c r="E11" i="2"/>
  <c r="H11" i="2" s="1"/>
  <c r="J10" i="2"/>
  <c r="E10" i="2"/>
  <c r="H10" i="2" s="1"/>
  <c r="J9" i="2"/>
  <c r="H9" i="2"/>
  <c r="E9" i="2"/>
  <c r="J8" i="2"/>
  <c r="E8" i="2"/>
  <c r="H8" i="2" s="1"/>
  <c r="X60" i="8"/>
  <c r="J60" i="6" l="1"/>
  <c r="M62" i="6"/>
  <c r="E60" i="6"/>
  <c r="H60" i="6" s="1"/>
  <c r="I62" i="6"/>
  <c r="R60" i="6"/>
  <c r="H5" i="6"/>
  <c r="E60" i="5"/>
  <c r="H60" i="5" s="1"/>
  <c r="I60" i="5"/>
  <c r="I62" i="5" s="1"/>
  <c r="E60" i="4"/>
  <c r="H60" i="4" s="1"/>
  <c r="I62" i="4"/>
  <c r="R60" i="4"/>
  <c r="J60" i="4"/>
  <c r="Z60" i="4"/>
  <c r="H7" i="4"/>
  <c r="J60" i="3"/>
  <c r="E60" i="3"/>
  <c r="H60" i="3" s="1"/>
  <c r="M62" i="3"/>
  <c r="E60" i="2"/>
  <c r="H60" i="2" s="1"/>
  <c r="M62" i="2"/>
  <c r="J60" i="2"/>
  <c r="R60" i="3"/>
  <c r="R60" i="5"/>
  <c r="R60" i="2"/>
  <c r="J13" i="8" l="1"/>
  <c r="J14" i="8"/>
  <c r="J15" i="8"/>
  <c r="J16" i="8"/>
  <c r="J17" i="8"/>
  <c r="J18" i="8"/>
  <c r="J19" i="8"/>
  <c r="J20" i="8"/>
  <c r="J21" i="8"/>
  <c r="J22" i="8"/>
  <c r="J23" i="8"/>
  <c r="J24" i="8"/>
  <c r="J25" i="8"/>
  <c r="J26" i="8"/>
  <c r="J27" i="8"/>
  <c r="J28" i="8"/>
  <c r="J29" i="8"/>
  <c r="J30" i="8"/>
  <c r="J31" i="8"/>
  <c r="J32" i="8"/>
  <c r="J33" i="8"/>
  <c r="J34" i="8"/>
  <c r="J35" i="8"/>
  <c r="J36" i="8"/>
  <c r="J37" i="8"/>
  <c r="J38" i="8"/>
  <c r="J39" i="8"/>
  <c r="J40" i="8"/>
  <c r="J41" i="8"/>
  <c r="J42" i="8"/>
  <c r="J43" i="8"/>
  <c r="J44" i="8"/>
  <c r="J45" i="8"/>
  <c r="J46" i="8"/>
  <c r="J47" i="8"/>
  <c r="J48" i="8"/>
  <c r="J49" i="8"/>
  <c r="J50" i="8"/>
  <c r="J51" i="8"/>
  <c r="J52" i="8"/>
  <c r="J53" i="8"/>
  <c r="J54" i="8"/>
  <c r="J55" i="8"/>
  <c r="J56" i="8"/>
  <c r="J57" i="8"/>
  <c r="J58" i="8"/>
  <c r="J4" i="7"/>
  <c r="J5" i="7"/>
  <c r="J6" i="7"/>
  <c r="J7" i="7"/>
  <c r="J8" i="7"/>
  <c r="J9" i="7"/>
  <c r="J10" i="7"/>
  <c r="J11" i="7"/>
  <c r="J12" i="7"/>
  <c r="J13" i="7"/>
  <c r="J14" i="7"/>
  <c r="J15" i="7"/>
  <c r="J16" i="7"/>
  <c r="J17" i="7"/>
  <c r="J18" i="7"/>
  <c r="J19" i="7"/>
  <c r="J20" i="7"/>
  <c r="J21" i="7"/>
  <c r="J22" i="7"/>
  <c r="J23" i="7"/>
  <c r="J24" i="7"/>
  <c r="J25" i="7"/>
  <c r="J26" i="7"/>
  <c r="J27" i="7"/>
  <c r="J28" i="7"/>
  <c r="J29" i="7"/>
  <c r="J30" i="7"/>
  <c r="J31" i="7"/>
  <c r="J32" i="7"/>
  <c r="J33" i="7"/>
  <c r="J34" i="7"/>
  <c r="J35" i="7"/>
  <c r="J36" i="7"/>
  <c r="J37" i="7"/>
  <c r="J38" i="7"/>
  <c r="J39" i="7"/>
  <c r="J40" i="7"/>
  <c r="J41" i="7"/>
  <c r="J42" i="7"/>
  <c r="J43" i="7"/>
  <c r="J44" i="7"/>
  <c r="J45" i="7"/>
  <c r="J46" i="7"/>
  <c r="J47" i="7"/>
  <c r="J48" i="7"/>
  <c r="J49" i="7"/>
  <c r="J50" i="7"/>
  <c r="J51" i="7"/>
  <c r="J52" i="7"/>
  <c r="J53" i="7"/>
  <c r="J54" i="7"/>
  <c r="J55" i="7"/>
  <c r="J56" i="7"/>
  <c r="J57" i="7"/>
  <c r="J58" i="7"/>
  <c r="J3" i="7"/>
  <c r="E4" i="7" l="1"/>
  <c r="E5" i="7"/>
  <c r="E6" i="7"/>
  <c r="H6" i="7" s="1"/>
  <c r="E7" i="7"/>
  <c r="H7" i="7" s="1"/>
  <c r="E8" i="7"/>
  <c r="E9" i="7"/>
  <c r="E10" i="7"/>
  <c r="E11" i="7"/>
  <c r="E12" i="7"/>
  <c r="E13" i="7"/>
  <c r="E14" i="7"/>
  <c r="H14" i="7" s="1"/>
  <c r="E15" i="7"/>
  <c r="H15" i="7" s="1"/>
  <c r="E16" i="7"/>
  <c r="E17" i="7"/>
  <c r="E18" i="7"/>
  <c r="E19" i="7"/>
  <c r="E20" i="7"/>
  <c r="E21" i="7"/>
  <c r="E22" i="7"/>
  <c r="E23" i="7"/>
  <c r="E24" i="7"/>
  <c r="E25" i="7"/>
  <c r="E26" i="7"/>
  <c r="E27" i="7"/>
  <c r="E28" i="7"/>
  <c r="E29" i="7"/>
  <c r="E30" i="7"/>
  <c r="E31" i="7"/>
  <c r="E32" i="7"/>
  <c r="E33" i="7"/>
  <c r="E34" i="7"/>
  <c r="E35" i="7"/>
  <c r="E36" i="7"/>
  <c r="E37" i="7"/>
  <c r="E38" i="7"/>
  <c r="E39" i="7"/>
  <c r="E40" i="7"/>
  <c r="E41" i="7"/>
  <c r="E42" i="7"/>
  <c r="E43" i="7"/>
  <c r="E44" i="7"/>
  <c r="E45" i="7"/>
  <c r="E46" i="7"/>
  <c r="E47" i="7"/>
  <c r="E48" i="7"/>
  <c r="E49" i="7"/>
  <c r="E50" i="7"/>
  <c r="E51" i="7"/>
  <c r="E52" i="7"/>
  <c r="E53" i="7"/>
  <c r="E54" i="7"/>
  <c r="E55" i="7"/>
  <c r="E56" i="7"/>
  <c r="E57" i="7"/>
  <c r="E13" i="8"/>
  <c r="H13" i="8" s="1"/>
  <c r="E14" i="8"/>
  <c r="E15" i="8"/>
  <c r="E16" i="8"/>
  <c r="H16" i="8" s="1"/>
  <c r="E17" i="8"/>
  <c r="H17" i="8" s="1"/>
  <c r="E18" i="8"/>
  <c r="E19" i="8"/>
  <c r="E20" i="8"/>
  <c r="H20" i="8" s="1"/>
  <c r="E21" i="8"/>
  <c r="E22" i="8"/>
  <c r="E23" i="8"/>
  <c r="E24" i="8"/>
  <c r="E25" i="8"/>
  <c r="E26" i="8"/>
  <c r="E27" i="8"/>
  <c r="E28" i="8"/>
  <c r="E29" i="8"/>
  <c r="E30" i="8"/>
  <c r="E31" i="8"/>
  <c r="E32" i="8"/>
  <c r="E33" i="8"/>
  <c r="E34" i="8"/>
  <c r="E35" i="8"/>
  <c r="E36" i="8"/>
  <c r="E37" i="8"/>
  <c r="E38" i="8"/>
  <c r="E39" i="8"/>
  <c r="E40" i="8"/>
  <c r="E41" i="8"/>
  <c r="E42" i="8"/>
  <c r="E43" i="8"/>
  <c r="E44" i="8"/>
  <c r="E45" i="8"/>
  <c r="E46" i="8"/>
  <c r="E47" i="8"/>
  <c r="E48" i="8"/>
  <c r="E49" i="8"/>
  <c r="E50" i="8"/>
  <c r="E51" i="8"/>
  <c r="E52" i="8"/>
  <c r="E53" i="8"/>
  <c r="E54" i="8"/>
  <c r="E55" i="8"/>
  <c r="E56" i="8"/>
  <c r="E57" i="8"/>
  <c r="E3" i="7"/>
  <c r="H20" i="7"/>
  <c r="H19" i="7"/>
  <c r="H18" i="7"/>
  <c r="H17" i="7"/>
  <c r="H16" i="7"/>
  <c r="H19" i="8"/>
  <c r="H18" i="8"/>
  <c r="H15" i="8"/>
  <c r="H13" i="7"/>
  <c r="H12" i="7"/>
  <c r="H11" i="7"/>
  <c r="H10" i="7"/>
  <c r="H9" i="7"/>
  <c r="H8" i="7"/>
  <c r="H5" i="7"/>
  <c r="H4" i="7"/>
  <c r="H3" i="7"/>
  <c r="H14" i="8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J4" i="9" l="1"/>
  <c r="J5" i="9"/>
  <c r="J6" i="9"/>
  <c r="J7" i="9"/>
  <c r="J8" i="9"/>
  <c r="J9" i="9"/>
  <c r="J3" i="9"/>
  <c r="C10" i="9"/>
  <c r="D10" i="9"/>
  <c r="E10" i="9"/>
  <c r="F10" i="9"/>
  <c r="G10" i="9"/>
  <c r="H10" i="9"/>
  <c r="I10" i="9"/>
  <c r="B10" i="9"/>
  <c r="Y60" i="8"/>
  <c r="Z60" i="8" s="1"/>
  <c r="Q60" i="8"/>
  <c r="H9" i="9" s="1"/>
  <c r="P60" i="8"/>
  <c r="G9" i="9" s="1"/>
  <c r="O60" i="8"/>
  <c r="F9" i="9" s="1"/>
  <c r="N60" i="8"/>
  <c r="E9" i="9" s="1"/>
  <c r="M60" i="8"/>
  <c r="D9" i="9" s="1"/>
  <c r="L60" i="8"/>
  <c r="K60" i="8"/>
  <c r="I60" i="8"/>
  <c r="B9" i="9" s="1"/>
  <c r="G60" i="8"/>
  <c r="F60" i="8"/>
  <c r="H57" i="8"/>
  <c r="H56" i="8"/>
  <c r="H55" i="8"/>
  <c r="H54" i="8"/>
  <c r="H53" i="8"/>
  <c r="H52" i="8"/>
  <c r="H51" i="8"/>
  <c r="H50" i="8"/>
  <c r="H49" i="8"/>
  <c r="H48" i="8"/>
  <c r="H47" i="8"/>
  <c r="H46" i="8"/>
  <c r="H45" i="8"/>
  <c r="H44" i="8"/>
  <c r="H43" i="8"/>
  <c r="H42" i="8"/>
  <c r="H41" i="8"/>
  <c r="H40" i="8"/>
  <c r="H39" i="8"/>
  <c r="H38" i="8"/>
  <c r="H37" i="8"/>
  <c r="H36" i="8"/>
  <c r="H35" i="8"/>
  <c r="H34" i="8"/>
  <c r="H33" i="8"/>
  <c r="H32" i="8"/>
  <c r="H31" i="8"/>
  <c r="H30" i="8"/>
  <c r="H29" i="8"/>
  <c r="H28" i="8"/>
  <c r="H27" i="8"/>
  <c r="H26" i="8"/>
  <c r="H25" i="8"/>
  <c r="H24" i="8"/>
  <c r="H23" i="8"/>
  <c r="H22" i="8"/>
  <c r="H21" i="8"/>
  <c r="J60" i="8"/>
  <c r="Y60" i="7"/>
  <c r="Z60" i="7" s="1"/>
  <c r="Q60" i="7"/>
  <c r="H8" i="9" s="1"/>
  <c r="P60" i="7"/>
  <c r="G8" i="9" s="1"/>
  <c r="O60" i="7"/>
  <c r="F8" i="9" s="1"/>
  <c r="N60" i="7"/>
  <c r="E8" i="9" s="1"/>
  <c r="M60" i="7"/>
  <c r="D8" i="9" s="1"/>
  <c r="L60" i="7"/>
  <c r="K60" i="7"/>
  <c r="I8" i="9" s="1"/>
  <c r="I60" i="7"/>
  <c r="G60" i="7"/>
  <c r="F60" i="7"/>
  <c r="H57" i="7"/>
  <c r="H56" i="7"/>
  <c r="H55" i="7"/>
  <c r="H54" i="7"/>
  <c r="H53" i="7"/>
  <c r="H52" i="7"/>
  <c r="H51" i="7"/>
  <c r="H50" i="7"/>
  <c r="H49" i="7"/>
  <c r="H48" i="7"/>
  <c r="H47" i="7"/>
  <c r="H46" i="7"/>
  <c r="H45" i="7"/>
  <c r="H44" i="7"/>
  <c r="H43" i="7"/>
  <c r="H42" i="7"/>
  <c r="H41" i="7"/>
  <c r="H40" i="7"/>
  <c r="H39" i="7"/>
  <c r="H38" i="7"/>
  <c r="H37" i="7"/>
  <c r="H36" i="7"/>
  <c r="H35" i="7"/>
  <c r="H34" i="7"/>
  <c r="H33" i="7"/>
  <c r="H32" i="7"/>
  <c r="H31" i="7"/>
  <c r="H30" i="7"/>
  <c r="H29" i="7"/>
  <c r="H28" i="7"/>
  <c r="H27" i="7"/>
  <c r="H26" i="7"/>
  <c r="H25" i="7"/>
  <c r="H24" i="7"/>
  <c r="H23" i="7"/>
  <c r="H22" i="7"/>
  <c r="H21" i="7"/>
  <c r="J60" i="7"/>
  <c r="H7" i="9"/>
  <c r="G7" i="9"/>
  <c r="F7" i="9"/>
  <c r="E7" i="9"/>
  <c r="D7" i="9"/>
  <c r="I7" i="9"/>
  <c r="H6" i="9"/>
  <c r="G6" i="9"/>
  <c r="F6" i="9"/>
  <c r="E6" i="9"/>
  <c r="D6" i="9"/>
  <c r="I6" i="9"/>
  <c r="H5" i="9"/>
  <c r="G5" i="9"/>
  <c r="F5" i="9"/>
  <c r="E5" i="9"/>
  <c r="D5" i="9"/>
  <c r="I5" i="9"/>
  <c r="H3" i="9"/>
  <c r="G3" i="9"/>
  <c r="F3" i="9"/>
  <c r="E3" i="9"/>
  <c r="D3" i="9"/>
  <c r="I3" i="9"/>
  <c r="O60" i="1"/>
  <c r="J32" i="1"/>
  <c r="H32" i="1"/>
  <c r="J31" i="1"/>
  <c r="H31" i="1"/>
  <c r="J30" i="1"/>
  <c r="H30" i="1"/>
  <c r="J29" i="1"/>
  <c r="H29" i="1"/>
  <c r="J28" i="1"/>
  <c r="H28" i="1"/>
  <c r="J27" i="1"/>
  <c r="H27" i="1"/>
  <c r="J26" i="1"/>
  <c r="H26" i="1"/>
  <c r="J25" i="1"/>
  <c r="H25" i="1"/>
  <c r="J24" i="1"/>
  <c r="H24" i="1"/>
  <c r="J23" i="1"/>
  <c r="H23" i="1"/>
  <c r="J22" i="1"/>
  <c r="H22" i="1"/>
  <c r="J21" i="1"/>
  <c r="H21" i="1"/>
  <c r="J20" i="1"/>
  <c r="H20" i="1"/>
  <c r="J19" i="1"/>
  <c r="H19" i="1"/>
  <c r="J18" i="1"/>
  <c r="H18" i="1"/>
  <c r="J17" i="1"/>
  <c r="H17" i="1"/>
  <c r="J16" i="1"/>
  <c r="H16" i="1"/>
  <c r="J15" i="1"/>
  <c r="H15" i="1"/>
  <c r="J14" i="1"/>
  <c r="H14" i="1"/>
  <c r="J13" i="1"/>
  <c r="H13" i="1"/>
  <c r="J12" i="1"/>
  <c r="H12" i="1"/>
  <c r="J11" i="1"/>
  <c r="H11" i="1"/>
  <c r="J10" i="1"/>
  <c r="H10" i="1"/>
  <c r="J9" i="1"/>
  <c r="H9" i="1"/>
  <c r="J8" i="1"/>
  <c r="H8" i="1"/>
  <c r="J5" i="1"/>
  <c r="J6" i="1"/>
  <c r="J7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33" i="1"/>
  <c r="Y60" i="1"/>
  <c r="Z60" i="1" s="1"/>
  <c r="Q60" i="1"/>
  <c r="P60" i="1"/>
  <c r="N60" i="1"/>
  <c r="M60" i="1"/>
  <c r="L60" i="1"/>
  <c r="K60" i="1"/>
  <c r="I60" i="1"/>
  <c r="G60" i="1"/>
  <c r="F60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7" i="1"/>
  <c r="H6" i="1"/>
  <c r="H5" i="1"/>
  <c r="I9" i="9" l="1"/>
  <c r="I11" i="9" s="1"/>
  <c r="R9" i="9"/>
  <c r="K3" i="9"/>
  <c r="I62" i="7"/>
  <c r="B8" i="9"/>
  <c r="K8" i="9" s="1"/>
  <c r="M62" i="7"/>
  <c r="C8" i="9"/>
  <c r="C5" i="9"/>
  <c r="M62" i="8"/>
  <c r="C9" i="9"/>
  <c r="I62" i="8"/>
  <c r="C7" i="9"/>
  <c r="B7" i="9"/>
  <c r="K7" i="9" s="1"/>
  <c r="C6" i="9"/>
  <c r="B6" i="9"/>
  <c r="K6" i="9" s="1"/>
  <c r="B5" i="9"/>
  <c r="K5" i="9" s="1"/>
  <c r="M62" i="1"/>
  <c r="I62" i="1"/>
  <c r="C3" i="9"/>
  <c r="G11" i="9"/>
  <c r="B3" i="9"/>
  <c r="K4" i="9"/>
  <c r="E11" i="9"/>
  <c r="F11" i="9"/>
  <c r="H11" i="9"/>
  <c r="D11" i="9"/>
  <c r="R60" i="8"/>
  <c r="E60" i="8"/>
  <c r="H60" i="8" s="1"/>
  <c r="R60" i="7"/>
  <c r="E60" i="7"/>
  <c r="H60" i="7" s="1"/>
  <c r="E60" i="1"/>
  <c r="H60" i="1" s="1"/>
  <c r="R60" i="1"/>
  <c r="K9" i="9" l="1"/>
  <c r="C11" i="9"/>
  <c r="B11" i="9"/>
  <c r="J60" i="1" l="1"/>
</calcChain>
</file>

<file path=xl/sharedStrings.xml><?xml version="1.0" encoding="utf-8"?>
<sst xmlns="http://schemas.openxmlformats.org/spreadsheetml/2006/main" count="1244" uniqueCount="114">
  <si>
    <t>START</t>
  </si>
  <si>
    <t>END</t>
  </si>
  <si>
    <t># SHOT</t>
  </si>
  <si>
    <t>NO PRINT</t>
  </si>
  <si>
    <t>Duplicates</t>
  </si>
  <si>
    <t># 2B PRINTED</t>
  </si>
  <si>
    <t># PRINTED</t>
  </si>
  <si>
    <t>BALANCE</t>
  </si>
  <si>
    <t># SALES</t>
  </si>
  <si>
    <t>BYPASS</t>
  </si>
  <si>
    <t>NO SHOW</t>
  </si>
  <si>
    <t>DECLINE</t>
  </si>
  <si>
    <t>DIGITAL-only</t>
  </si>
  <si>
    <t>Stolen</t>
  </si>
  <si>
    <t>NOTES</t>
  </si>
  <si>
    <t>vip</t>
  </si>
  <si>
    <t>pos 1</t>
  </si>
  <si>
    <t>pos 2</t>
  </si>
  <si>
    <t>-</t>
  </si>
  <si>
    <t>AT&amp;T Stadium Tours 2023. DCR</t>
  </si>
  <si>
    <r>
      <t xml:space="preserve"># SHOT </t>
    </r>
    <r>
      <rPr>
        <b/>
        <sz val="9"/>
        <color theme="1" tint="0.499984740745262"/>
        <rFont val="Aptos Narrow"/>
        <family val="2"/>
        <scheme val="minor"/>
      </rPr>
      <t>(= # RASTERS)</t>
    </r>
  </si>
  <si>
    <r>
      <t xml:space="preserve">NOT PRINTED </t>
    </r>
    <r>
      <rPr>
        <b/>
        <sz val="8"/>
        <color theme="1" tint="0.499984740745262"/>
        <rFont val="Aptos Narrow"/>
        <family val="2"/>
        <scheme val="minor"/>
      </rPr>
      <t>(UNSELLABLE)</t>
    </r>
  </si>
  <si>
    <r>
      <t xml:space="preserve">NOT PRINTED </t>
    </r>
    <r>
      <rPr>
        <b/>
        <sz val="8"/>
        <color theme="1" tint="0.499984740745262"/>
        <rFont val="Aptos Narrow"/>
        <family val="2"/>
        <scheme val="minor"/>
      </rPr>
      <t>(Duplicates)</t>
    </r>
  </si>
  <si>
    <t># PRINTED FOR SALE</t>
  </si>
  <si>
    <t xml:space="preserve">DIGITAL </t>
  </si>
  <si>
    <t>WALK</t>
  </si>
  <si>
    <t>Total Waste Sheets</t>
  </si>
  <si>
    <t>Monday</t>
  </si>
  <si>
    <t>Tuesday</t>
  </si>
  <si>
    <t>Wednesday</t>
  </si>
  <si>
    <t>Thursday</t>
  </si>
  <si>
    <t>Friday</t>
  </si>
  <si>
    <t>Saturday</t>
  </si>
  <si>
    <t>Sunday</t>
  </si>
  <si>
    <t># Printed</t>
  </si>
  <si>
    <t>Bypass</t>
  </si>
  <si>
    <t>No Show</t>
  </si>
  <si>
    <t>Declined</t>
  </si>
  <si>
    <t>Digital-only</t>
  </si>
  <si>
    <t># Sold</t>
  </si>
  <si>
    <t>Week Totals</t>
  </si>
  <si>
    <t>Success Rate</t>
  </si>
  <si>
    <t>Tony</t>
  </si>
  <si>
    <t>Sammye</t>
  </si>
  <si>
    <t>Jerry</t>
  </si>
  <si>
    <t>4:00</t>
  </si>
  <si>
    <t>Bart</t>
  </si>
  <si>
    <t>Printed 49; Rastered 2494</t>
  </si>
  <si>
    <t>Sandra</t>
  </si>
  <si>
    <t>Suzzane</t>
  </si>
  <si>
    <t>Joy</t>
  </si>
  <si>
    <t>Brent, Cliff</t>
  </si>
  <si>
    <t>Ordered 100, Printed [106] 
Printed 30, 29, 29,18; Rastered 2498,2504,2508, 2511</t>
  </si>
  <si>
    <t>Sam</t>
  </si>
  <si>
    <t>Maria</t>
  </si>
  <si>
    <t>Ted</t>
  </si>
  <si>
    <t>Printed 20; Rastered 2516</t>
  </si>
  <si>
    <t>7:00</t>
  </si>
  <si>
    <t>Printed 25; Rastered 2526</t>
  </si>
  <si>
    <t>Brent</t>
  </si>
  <si>
    <t>4969 test photo</t>
  </si>
  <si>
    <t>Kim, (Jackson)</t>
  </si>
  <si>
    <r>
      <t xml:space="preserve">Group VIP photo → [NE GAP]; 
Print → one 5x7 / person </t>
    </r>
    <r>
      <rPr>
        <b/>
        <sz val="7"/>
        <color theme="1"/>
        <rFont val="Calibri"/>
        <family val="2"/>
      </rPr>
      <t xml:space="preserve">
Printed 6; Rastered 2545</t>
    </r>
  </si>
  <si>
    <t>Cliff</t>
  </si>
  <si>
    <t>Carrie</t>
  </si>
  <si>
    <t>Todd</t>
  </si>
  <si>
    <r>
      <t xml:space="preserve">Group VIP photo → [NE GAP]; 
Print → one 5x7 / person </t>
    </r>
    <r>
      <rPr>
        <b/>
        <sz val="7"/>
        <color theme="1"/>
        <rFont val="Calibri"/>
        <family val="2"/>
      </rPr>
      <t xml:space="preserve">
Printed 10; Rastered 2548</t>
    </r>
  </si>
  <si>
    <t>Kim</t>
  </si>
  <si>
    <t>4976 &amp;4979 Blurry</t>
  </si>
  <si>
    <t>4986 dark photo</t>
  </si>
  <si>
    <t>0839- test photo, changed deck of cards; Retake 0860 and sold</t>
  </si>
  <si>
    <r>
      <rPr>
        <b/>
        <sz val="20"/>
        <color theme="1"/>
        <rFont val="Aptos Narrow"/>
        <scheme val="minor"/>
      </rPr>
      <t xml:space="preserve">WEEK 6 </t>
    </r>
    <r>
      <rPr>
        <sz val="20"/>
        <color theme="1"/>
        <rFont val="Aptos Narrow"/>
        <scheme val="minor"/>
      </rPr>
      <t>(2/19 - 2/25)</t>
    </r>
  </si>
  <si>
    <t>Sherry</t>
  </si>
  <si>
    <r>
      <t xml:space="preserve">Group VIP photo → [NE GAP]; 
Print → one 5x7 / person </t>
    </r>
    <r>
      <rPr>
        <b/>
        <sz val="7"/>
        <color theme="1"/>
        <rFont val="Calibri"/>
        <family val="2"/>
      </rPr>
      <t xml:space="preserve">
Printed 15; Rastered 2554</t>
    </r>
  </si>
  <si>
    <t>Tim</t>
  </si>
  <si>
    <t>0862-test photo</t>
  </si>
  <si>
    <t>Sam, Kim</t>
  </si>
  <si>
    <t>not really interested to look at photos</t>
  </si>
  <si>
    <t>NO TICKETS SOLD PER LEGENDS</t>
  </si>
  <si>
    <t>1:00</t>
  </si>
  <si>
    <r>
      <t xml:space="preserve">Group VIP photo → [NE GAP]; 
Print → one 5x7 / person </t>
    </r>
    <r>
      <rPr>
        <b/>
        <sz val="7"/>
        <color theme="1"/>
        <rFont val="Calibri"/>
        <family val="2"/>
      </rPr>
      <t xml:space="preserve">
Printed 8; Rastered 2560 </t>
    </r>
  </si>
  <si>
    <t>2:00</t>
  </si>
  <si>
    <t>Roger</t>
  </si>
  <si>
    <r>
      <t xml:space="preserve">Group VIP photo → [NE GAP]; 
Print → one 5x7 / person </t>
    </r>
    <r>
      <rPr>
        <b/>
        <sz val="7"/>
        <color theme="1"/>
        <rFont val="Calibri"/>
        <family val="2"/>
      </rPr>
      <t xml:space="preserve">
Printed 8; Rastered 2564</t>
    </r>
  </si>
  <si>
    <t>3:00</t>
  </si>
  <si>
    <r>
      <t xml:space="preserve">0923-test photo
</t>
    </r>
    <r>
      <rPr>
        <b/>
        <sz val="7"/>
        <color rgb="FFFF0000"/>
        <rFont val="Calibri"/>
        <family val="2"/>
      </rPr>
      <t>3 digital only</t>
    </r>
  </si>
  <si>
    <r>
      <t xml:space="preserve">Group VIP photo → [NE GAP]; 
Print → one 5x7 / person </t>
    </r>
    <r>
      <rPr>
        <b/>
        <sz val="7"/>
        <color theme="1"/>
        <rFont val="Calibri"/>
        <family val="2"/>
      </rPr>
      <t xml:space="preserve">
Printed 10; Rastered 2570</t>
    </r>
    <r>
      <rPr>
        <sz val="7"/>
        <color theme="1"/>
        <rFont val="Calibri"/>
        <family val="2"/>
      </rPr>
      <t xml:space="preserve">
</t>
    </r>
    <r>
      <rPr>
        <b/>
        <sz val="7"/>
        <color rgb="FFFF0000"/>
        <rFont val="Calibri"/>
        <family val="2"/>
      </rPr>
      <t>NO ORIGINALS IN FOLDER!!</t>
    </r>
  </si>
  <si>
    <t>1 STOLEN??</t>
  </si>
  <si>
    <t>photos were nowhere to be found. tour came with no potos displayed. aLL</t>
  </si>
  <si>
    <t>Kathy</t>
  </si>
  <si>
    <t>1 digital only</t>
  </si>
  <si>
    <r>
      <rPr>
        <b/>
        <sz val="7"/>
        <color rgb="FFC00000"/>
        <rFont val="Calibri"/>
        <family val="2"/>
      </rPr>
      <t>51D_0996-1008 NO CARDS DISTRIBUTED,</t>
    </r>
    <r>
      <rPr>
        <b/>
        <sz val="7"/>
        <color theme="1"/>
        <rFont val="Calibri"/>
        <family val="2"/>
      </rPr>
      <t xml:space="preserve">
</t>
    </r>
    <r>
      <rPr>
        <b/>
        <sz val="7"/>
        <color rgb="FFFF0000"/>
        <rFont val="Calibri"/>
        <family val="2"/>
      </rPr>
      <t>1 digital only</t>
    </r>
  </si>
  <si>
    <t>51D_0996-1008 NO CARDS DISTRIBUTED</t>
  </si>
  <si>
    <t>CHANGED TO CARD DECK [START 47D_3203</t>
  </si>
  <si>
    <r>
      <t xml:space="preserve">Group VIP photo → [NE GAP]; 
Print → one 5x7 / person </t>
    </r>
    <r>
      <rPr>
        <b/>
        <sz val="7"/>
        <color theme="1"/>
        <rFont val="Calibri"/>
        <family val="2"/>
      </rPr>
      <t xml:space="preserve">
Printed 3; Rastered 1011
</t>
    </r>
    <r>
      <rPr>
        <b/>
        <sz val="7"/>
        <color rgb="FFFF0000"/>
        <rFont val="Calibri"/>
        <family val="2"/>
      </rPr>
      <t>pics taken on green screen</t>
    </r>
  </si>
  <si>
    <t>Ples (David), Todd (Jackson)</t>
  </si>
  <si>
    <r>
      <t xml:space="preserve">Group VIP photo → [NE GAP]; 
Print → one 5x7 / person </t>
    </r>
    <r>
      <rPr>
        <b/>
        <sz val="7"/>
        <color theme="1"/>
        <rFont val="Calibri"/>
        <family val="2"/>
      </rPr>
      <t xml:space="preserve">
Printed; 51, 50 Rastered 2583, 2589</t>
    </r>
  </si>
  <si>
    <r>
      <t xml:space="preserve">Group VIP photo → [NE GAP]; 
Print → one 5x7 / person </t>
    </r>
    <r>
      <rPr>
        <b/>
        <sz val="7"/>
        <color theme="1"/>
        <rFont val="Calibri"/>
        <family val="2"/>
      </rPr>
      <t xml:space="preserve">
Printed; 33 Rastered 2597</t>
    </r>
  </si>
  <si>
    <t>Ples</t>
  </si>
  <si>
    <r>
      <t xml:space="preserve">Group VIP photo → [NE GAP]; 
Print → one 5x7 / person </t>
    </r>
    <r>
      <rPr>
        <b/>
        <sz val="7"/>
        <color theme="1"/>
        <rFont val="Calibri"/>
        <family val="2"/>
      </rPr>
      <t xml:space="preserve">
Printed;30 Rastered 2603</t>
    </r>
  </si>
  <si>
    <r>
      <t xml:space="preserve">Group VIP photo → [NE GAP]; 
Print → one 5x7 / person </t>
    </r>
    <r>
      <rPr>
        <b/>
        <sz val="7"/>
        <color theme="1"/>
        <rFont val="Calibri"/>
        <family val="2"/>
      </rPr>
      <t xml:space="preserve">
</t>
    </r>
    <r>
      <rPr>
        <b/>
        <sz val="7"/>
        <color rgb="FFFF0000"/>
        <rFont val="Calibri"/>
        <family val="2"/>
      </rPr>
      <t>NO SHOW (Verified by Kelsey)</t>
    </r>
  </si>
  <si>
    <t>Phil</t>
  </si>
  <si>
    <r>
      <t>47D_ USED FOR BOTH PRIVATE &amp; GREEN SCREEN</t>
    </r>
    <r>
      <rPr>
        <sz val="7"/>
        <color rgb="FFFF0000"/>
        <rFont val="Calibri"/>
        <family val="2"/>
      </rPr>
      <t xml:space="preserve">
</t>
    </r>
    <r>
      <rPr>
        <sz val="7"/>
        <color theme="1"/>
        <rFont val="Calibri"/>
        <family val="2"/>
      </rPr>
      <t xml:space="preserve">Group VIP photo → [NE GAP]; 
Print → one 5x7 / person </t>
    </r>
    <r>
      <rPr>
        <b/>
        <sz val="7"/>
        <color theme="1"/>
        <rFont val="Calibri"/>
        <family val="2"/>
      </rPr>
      <t xml:space="preserve">
</t>
    </r>
    <r>
      <rPr>
        <b/>
        <sz val="7"/>
        <color rgb="FF999999"/>
        <rFont val="Calibri"/>
        <family val="2"/>
      </rPr>
      <t>SEE NOTES BELOW (2 GROUPS)</t>
    </r>
    <r>
      <rPr>
        <b/>
        <sz val="7"/>
        <color theme="1"/>
        <rFont val="Calibri"/>
        <family val="2"/>
      </rPr>
      <t xml:space="preserve">
Printed 4, 4; Rastered 3235, 3237</t>
    </r>
  </si>
  <si>
    <t>Diane</t>
  </si>
  <si>
    <r>
      <t xml:space="preserve">Group VIP photo → [NE GAP]; 
Print → one 5x7 / person </t>
    </r>
    <r>
      <rPr>
        <b/>
        <sz val="7"/>
        <color theme="1"/>
        <rFont val="Calibri"/>
        <family val="2"/>
      </rPr>
      <t xml:space="preserve">
Printed 40; Rastered 3243</t>
    </r>
  </si>
  <si>
    <t>3246 TEST</t>
  </si>
  <si>
    <t>Mr. West</t>
  </si>
  <si>
    <t>sold an extra sheet, 1 Panoramic-only, &amp; 1 digital-only</t>
  </si>
  <si>
    <r>
      <rPr>
        <b/>
        <sz val="7"/>
        <color theme="0" tint="-0.499984740745262"/>
        <rFont val="Calibri"/>
        <family val="2"/>
      </rPr>
      <t xml:space="preserve">no print 3304; </t>
    </r>
    <r>
      <rPr>
        <b/>
        <sz val="7"/>
        <color theme="1"/>
        <rFont val="Calibri"/>
        <family val="2"/>
      </rPr>
      <t xml:space="preserve">
</t>
    </r>
    <r>
      <rPr>
        <b/>
        <sz val="7"/>
        <color rgb="FFFF0000"/>
        <rFont val="Calibri"/>
        <family val="2"/>
      </rPr>
      <t>part of group stuck in elevator</t>
    </r>
  </si>
  <si>
    <t>3325 &amp;3327 out of focus</t>
  </si>
  <si>
    <r>
      <rPr>
        <b/>
        <sz val="7"/>
        <color theme="0" tint="-0.499984740745262"/>
        <rFont val="Calibri"/>
        <family val="2"/>
      </rPr>
      <t xml:space="preserve">3340 blurry 3335 no print; 
</t>
    </r>
    <r>
      <rPr>
        <b/>
        <sz val="7"/>
        <color rgb="FFFF0000"/>
        <rFont val="Calibri"/>
        <family val="2"/>
      </rPr>
      <t>Was told by Mr West they could purchase them on-line later</t>
    </r>
  </si>
  <si>
    <r>
      <t xml:space="preserve">CHANGED CARDS FOR PRIVATE TO 43D_
Group VIP photo → [NE GAP]; 
Print → one 5x7 / person </t>
    </r>
    <r>
      <rPr>
        <b/>
        <sz val="7"/>
        <color theme="1"/>
        <rFont val="Calibri"/>
        <family val="2"/>
      </rPr>
      <t xml:space="preserve">
Printed 12; Rastered 2608</t>
    </r>
  </si>
  <si>
    <r>
      <rPr>
        <b/>
        <sz val="7"/>
        <color theme="0" tint="-0.499984740745262"/>
        <rFont val="Calibri"/>
        <family val="2"/>
      </rPr>
      <t xml:space="preserve">3358 no print </t>
    </r>
    <r>
      <rPr>
        <b/>
        <sz val="7"/>
        <color theme="1"/>
        <rFont val="Calibri"/>
        <family val="2"/>
      </rPr>
      <t xml:space="preserve">
</t>
    </r>
    <r>
      <rPr>
        <b/>
        <sz val="7"/>
        <color rgb="FFFF0000"/>
        <rFont val="Calibri"/>
        <family val="2"/>
      </rPr>
      <t>Carrie told them to purchase online</t>
    </r>
  </si>
  <si>
    <t>wk 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</si>
</sst>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"/>
    <numFmt numFmtId="165" formatCode="[$-409]d\-mmm;@"/>
  </numFmts>
  <fonts count="5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7"/>
      <color theme="1"/>
      <name val="Aptos Narrow"/>
      <family val="2"/>
      <scheme val="minor"/>
    </font>
    <font>
      <b/>
      <sz val="8"/>
      <color theme="1" tint="0.499984740745262"/>
      <name val="Aptos Narrow"/>
      <family val="2"/>
      <scheme val="minor"/>
    </font>
    <font>
      <b/>
      <sz val="7"/>
      <color theme="0" tint="-0.249977111117893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11"/>
      <color theme="1" tint="0.499984740745262"/>
      <name val="Aptos Narrow"/>
      <family val="2"/>
      <scheme val="minor"/>
    </font>
    <font>
      <sz val="7"/>
      <color theme="0" tint="-0.249977111117893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8"/>
      <color theme="0" tint="-0.34998626667073579"/>
      <name val="Aptos Narrow"/>
      <family val="2"/>
      <scheme val="minor"/>
    </font>
    <font>
      <sz val="11"/>
      <name val="Aptos Narrow"/>
      <family val="2"/>
      <scheme val="minor"/>
    </font>
    <font>
      <sz val="9"/>
      <name val="Aptos Narrow"/>
      <family val="2"/>
      <scheme val="minor"/>
    </font>
    <font>
      <sz val="7"/>
      <name val="Aptos Narrow"/>
      <family val="2"/>
      <scheme val="minor"/>
    </font>
    <font>
      <b/>
      <sz val="8"/>
      <name val="Aptos Narrow"/>
      <family val="2"/>
      <scheme val="minor"/>
    </font>
    <font>
      <b/>
      <sz val="1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9"/>
      <color theme="1" tint="0.499984740745262"/>
      <name val="Aptos Narrow"/>
      <family val="2"/>
      <scheme val="minor"/>
    </font>
    <font>
      <sz val="8"/>
      <name val="Aptos Narrow"/>
      <scheme val="minor"/>
    </font>
    <font>
      <sz val="8"/>
      <name val="Aptos Narrow"/>
      <family val="2"/>
      <scheme val="minor"/>
    </font>
    <font>
      <b/>
      <sz val="9"/>
      <color theme="1"/>
      <name val="Aptos Narrow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scheme val="minor"/>
    </font>
    <font>
      <b/>
      <sz val="8"/>
      <color rgb="FFFF0000"/>
      <name val="Aptos Narrow"/>
      <scheme val="minor"/>
    </font>
    <font>
      <b/>
      <sz val="11"/>
      <color indexed="8"/>
      <name val="Aptos Narrow"/>
      <scheme val="minor"/>
    </font>
    <font>
      <sz val="20"/>
      <color theme="1"/>
      <name val="Aptos Narrow"/>
      <scheme val="minor"/>
    </font>
    <font>
      <b/>
      <sz val="20"/>
      <color theme="1"/>
      <name val="Aptos Narrow"/>
      <scheme val="minor"/>
    </font>
    <font>
      <sz val="9"/>
      <color theme="0" tint="-0.499984740745262"/>
      <name val="Aptos Narrow"/>
      <family val="2"/>
      <scheme val="minor"/>
    </font>
    <font>
      <b/>
      <sz val="11"/>
      <color rgb="FFFF0000"/>
      <name val="Aptos Narrow"/>
      <scheme val="minor"/>
    </font>
    <font>
      <b/>
      <sz val="10"/>
      <color theme="1"/>
      <name val="Aptos Narrow"/>
      <family val="2"/>
      <scheme val="minor"/>
    </font>
    <font>
      <sz val="8"/>
      <color theme="1"/>
      <name val="Calibri"/>
      <family val="2"/>
    </font>
    <font>
      <b/>
      <sz val="8"/>
      <color theme="1"/>
      <name val="Aptos Narrow"/>
      <family val="2"/>
      <scheme val="minor"/>
    </font>
    <font>
      <b/>
      <sz val="7"/>
      <color theme="0" tint="-0.499984740745262"/>
      <name val="Calibri"/>
      <family val="2"/>
    </font>
    <font>
      <sz val="7"/>
      <color theme="1"/>
      <name val="Calibri"/>
      <family val="2"/>
    </font>
    <font>
      <b/>
      <sz val="7"/>
      <color theme="1"/>
      <name val="Calibri"/>
      <family val="2"/>
    </font>
    <font>
      <b/>
      <sz val="7"/>
      <color rgb="FFFF9900"/>
      <name val="Calibri"/>
      <family val="2"/>
    </font>
    <font>
      <sz val="7"/>
      <color theme="1"/>
      <name val="Arial"/>
      <family val="2"/>
    </font>
    <font>
      <b/>
      <sz val="7"/>
      <color rgb="FF999999"/>
      <name val="Calibri"/>
      <family val="2"/>
    </font>
    <font>
      <b/>
      <sz val="7"/>
      <color rgb="FFFF0000"/>
      <name val="Calibri"/>
      <family val="2"/>
    </font>
    <font>
      <b/>
      <sz val="7"/>
      <color rgb="FFC00000"/>
      <name val="Calibri"/>
      <family val="2"/>
    </font>
    <font>
      <b/>
      <sz val="15"/>
      <color theme="1"/>
      <name val="Calibri"/>
      <family val="2"/>
    </font>
    <font>
      <sz val="10"/>
      <color theme="1"/>
      <name val="Calibri"/>
      <family val="2"/>
    </font>
    <font>
      <b/>
      <sz val="14"/>
      <color theme="1"/>
      <name val="Calibri"/>
      <family val="2"/>
    </font>
    <font>
      <sz val="7"/>
      <color rgb="FFFF0000"/>
      <name val="Calibri"/>
      <family val="2"/>
    </font>
    <font>
      <b/>
      <sz val="9"/>
      <color rgb="FFFF00FF"/>
      <name val="Aptos Narrow"/>
      <scheme val="minor"/>
    </font>
    <font>
      <b/>
      <sz val="9"/>
      <color rgb="FF0070C0"/>
      <name val="Aptos Narrow"/>
      <scheme val="minor"/>
    </font>
    <font>
      <b/>
      <sz val="9"/>
      <color rgb="FFCC9900"/>
      <name val="Aptos Narrow"/>
      <scheme val="minor"/>
    </font>
    <font>
      <b/>
      <sz val="9"/>
      <color theme="9" tint="-0.249977111117893"/>
      <name val="Aptos Narrow"/>
      <scheme val="minor"/>
    </font>
    <font>
      <b/>
      <sz val="9"/>
      <color rgb="FF7030A0"/>
      <name val="Aptos Narrow"/>
      <scheme val="minor"/>
    </font>
    <font>
      <b/>
      <sz val="9"/>
      <color rgb="FF92D050"/>
      <name val="Aptos Narrow"/>
      <scheme val="minor"/>
    </font>
    <font>
      <b/>
      <sz val="9"/>
      <color rgb="FFFF0000"/>
      <name val="Aptos Narrow"/>
      <scheme val="minor"/>
    </font>
    <font>
      <b/>
      <sz val="9"/>
      <color rgb="FF00B050"/>
      <name val="Aptos Narrow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F4CCCC"/>
        <bgColor indexed="64"/>
      </patternFill>
    </fill>
    <fill>
      <patternFill patternType="solid">
        <fgColor rgb="FFCCCCCC"/>
        <bgColor indexed="64"/>
      </patternFill>
    </fill>
  </fills>
  <borders count="6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ck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thick">
        <color rgb="FF000000"/>
      </right>
      <top style="medium">
        <color rgb="FF000000"/>
      </top>
      <bottom style="medium">
        <color rgb="FF000000"/>
      </bottom>
      <diagonal/>
    </border>
    <border>
      <left style="thick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thick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thick">
        <color rgb="FF000000"/>
      </right>
      <top style="medium">
        <color rgb="FFCCCCCC"/>
      </top>
      <bottom style="medium">
        <color rgb="FF000000"/>
      </bottom>
      <diagonal/>
    </border>
    <border>
      <left style="thick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2">
    <xf numFmtId="0" fontId="0" fillId="0" borderId="0"/>
    <xf numFmtId="9" fontId="20" fillId="0" borderId="0" applyFont="0" applyFill="0" applyBorder="0" applyAlignment="0" applyProtection="0"/>
  </cellStyleXfs>
  <cellXfs count="287">
    <xf numFmtId="0" fontId="0" fillId="0" borderId="0" xfId="0"/>
    <xf numFmtId="0" fontId="2" fillId="0" borderId="0" xfId="0" applyFont="1"/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vertical="center" textRotation="90"/>
    </xf>
    <xf numFmtId="0" fontId="1" fillId="4" borderId="3" xfId="0" applyFont="1" applyFill="1" applyBorder="1" applyAlignment="1">
      <alignment horizontal="center" vertical="center" textRotation="90"/>
    </xf>
    <xf numFmtId="0" fontId="1" fillId="3" borderId="2" xfId="0" applyFont="1" applyFill="1" applyBorder="1" applyAlignment="1">
      <alignment horizontal="center" vertical="center" textRotation="90"/>
    </xf>
    <xf numFmtId="0" fontId="1" fillId="5" borderId="1" xfId="0" applyFont="1" applyFill="1" applyBorder="1" applyAlignment="1">
      <alignment horizontal="center" vertical="center" textRotation="90"/>
    </xf>
    <xf numFmtId="0" fontId="4" fillId="6" borderId="4" xfId="0" applyFont="1" applyFill="1" applyBorder="1" applyAlignment="1">
      <alignment horizontal="center" vertical="center" textRotation="90"/>
    </xf>
    <xf numFmtId="0" fontId="1" fillId="7" borderId="5" xfId="0" applyFont="1" applyFill="1" applyBorder="1" applyAlignment="1">
      <alignment horizontal="center" vertical="center" textRotation="90"/>
    </xf>
    <xf numFmtId="0" fontId="1" fillId="8" borderId="1" xfId="0" applyFont="1" applyFill="1" applyBorder="1" applyAlignment="1">
      <alignment horizontal="center" vertical="center" textRotation="90"/>
    </xf>
    <xf numFmtId="0" fontId="1" fillId="8" borderId="3" xfId="0" applyFont="1" applyFill="1" applyBorder="1" applyAlignment="1">
      <alignment horizontal="center" vertical="center" textRotation="90"/>
    </xf>
    <xf numFmtId="0" fontId="1" fillId="8" borderId="5" xfId="0" applyFont="1" applyFill="1" applyBorder="1" applyAlignment="1">
      <alignment horizontal="center" vertical="center" textRotation="90"/>
    </xf>
    <xf numFmtId="0" fontId="1" fillId="0" borderId="0" xfId="0" applyFont="1" applyAlignment="1">
      <alignment horizontal="right" vertical="center" textRotation="90"/>
    </xf>
    <xf numFmtId="0" fontId="1" fillId="0" borderId="0" xfId="0" applyFont="1" applyAlignment="1">
      <alignment horizontal="center" vertical="center" textRotation="90"/>
    </xf>
    <xf numFmtId="49" fontId="0" fillId="9" borderId="9" xfId="0" applyNumberFormat="1" applyFill="1" applyBorder="1" applyAlignment="1">
      <alignment horizontal="center" vertical="center"/>
    </xf>
    <xf numFmtId="0" fontId="5" fillId="9" borderId="10" xfId="0" applyFont="1" applyFill="1" applyBorder="1" applyAlignment="1">
      <alignment vertical="center"/>
    </xf>
    <xf numFmtId="1" fontId="6" fillId="9" borderId="9" xfId="0" applyNumberFormat="1" applyFont="1" applyFill="1" applyBorder="1" applyAlignment="1">
      <alignment horizontal="center" vertical="center"/>
    </xf>
    <xf numFmtId="1" fontId="6" fillId="9" borderId="11" xfId="0" applyNumberFormat="1" applyFont="1" applyFill="1" applyBorder="1" applyAlignment="1">
      <alignment horizontal="center" vertical="center"/>
    </xf>
    <xf numFmtId="1" fontId="0" fillId="9" borderId="9" xfId="0" applyNumberFormat="1" applyFill="1" applyBorder="1" applyAlignment="1">
      <alignment horizontal="center" vertical="center"/>
    </xf>
    <xf numFmtId="0" fontId="0" fillId="9" borderId="12" xfId="0" applyFill="1" applyBorder="1" applyAlignment="1">
      <alignment horizontal="center" vertical="center"/>
    </xf>
    <xf numFmtId="1" fontId="0" fillId="9" borderId="11" xfId="0" applyNumberFormat="1" applyFill="1" applyBorder="1" applyAlignment="1">
      <alignment horizontal="center" vertical="center"/>
    </xf>
    <xf numFmtId="0" fontId="1" fillId="9" borderId="9" xfId="0" applyFont="1" applyFill="1" applyBorder="1" applyAlignment="1">
      <alignment horizontal="center" vertical="center"/>
    </xf>
    <xf numFmtId="0" fontId="7" fillId="9" borderId="13" xfId="0" applyFont="1" applyFill="1" applyBorder="1" applyAlignment="1">
      <alignment horizontal="center" vertical="center"/>
    </xf>
    <xf numFmtId="0" fontId="1" fillId="9" borderId="10" xfId="0" applyFont="1" applyFill="1" applyBorder="1" applyAlignment="1">
      <alignment horizontal="center" vertical="center"/>
    </xf>
    <xf numFmtId="0" fontId="8" fillId="9" borderId="14" xfId="0" applyFont="1" applyFill="1" applyBorder="1" applyAlignment="1">
      <alignment horizontal="center" vertical="center"/>
    </xf>
    <xf numFmtId="0" fontId="0" fillId="9" borderId="10" xfId="0" applyFill="1" applyBorder="1" applyAlignment="1">
      <alignment horizontal="center" vertical="center"/>
    </xf>
    <xf numFmtId="0" fontId="0" fillId="0" borderId="0" xfId="0" applyAlignment="1">
      <alignment horizontal="right"/>
    </xf>
    <xf numFmtId="20" fontId="10" fillId="10" borderId="16" xfId="0" applyNumberFormat="1" applyFont="1" applyFill="1" applyBorder="1" applyAlignment="1">
      <alignment horizontal="center" vertical="center"/>
    </xf>
    <xf numFmtId="0" fontId="11" fillId="10" borderId="17" xfId="0" applyFont="1" applyFill="1" applyBorder="1" applyAlignment="1">
      <alignment vertical="center"/>
    </xf>
    <xf numFmtId="164" fontId="10" fillId="10" borderId="16" xfId="0" applyNumberFormat="1" applyFont="1" applyFill="1" applyBorder="1" applyAlignment="1">
      <alignment horizontal="center" vertical="center"/>
    </xf>
    <xf numFmtId="164" fontId="10" fillId="10" borderId="18" xfId="0" applyNumberFormat="1" applyFont="1" applyFill="1" applyBorder="1" applyAlignment="1">
      <alignment horizontal="center" vertical="center"/>
    </xf>
    <xf numFmtId="1" fontId="10" fillId="3" borderId="16" xfId="0" applyNumberFormat="1" applyFont="1" applyFill="1" applyBorder="1" applyAlignment="1">
      <alignment horizontal="center" vertical="center"/>
    </xf>
    <xf numFmtId="0" fontId="10" fillId="4" borderId="19" xfId="0" applyFont="1" applyFill="1" applyBorder="1" applyAlignment="1">
      <alignment horizontal="center" vertical="center"/>
    </xf>
    <xf numFmtId="1" fontId="10" fillId="3" borderId="18" xfId="0" applyNumberFormat="1" applyFont="1" applyFill="1" applyBorder="1" applyAlignment="1">
      <alignment horizontal="center" vertical="center"/>
    </xf>
    <xf numFmtId="0" fontId="10" fillId="11" borderId="16" xfId="0" applyFont="1" applyFill="1" applyBorder="1" applyAlignment="1">
      <alignment horizontal="center" vertical="center"/>
    </xf>
    <xf numFmtId="0" fontId="12" fillId="6" borderId="20" xfId="0" applyFont="1" applyFill="1" applyBorder="1" applyAlignment="1">
      <alignment horizontal="center" vertical="center"/>
    </xf>
    <xf numFmtId="0" fontId="10" fillId="7" borderId="17" xfId="0" applyFont="1" applyFill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0" xfId="0" applyFont="1" applyAlignment="1">
      <alignment horizontal="right"/>
    </xf>
    <xf numFmtId="0" fontId="10" fillId="0" borderId="0" xfId="0" applyFont="1"/>
    <xf numFmtId="20" fontId="10" fillId="12" borderId="16" xfId="0" applyNumberFormat="1" applyFont="1" applyFill="1" applyBorder="1" applyAlignment="1">
      <alignment horizontal="center" vertical="center"/>
    </xf>
    <xf numFmtId="0" fontId="11" fillId="12" borderId="17" xfId="0" applyFont="1" applyFill="1" applyBorder="1" applyAlignment="1">
      <alignment vertical="center"/>
    </xf>
    <xf numFmtId="164" fontId="10" fillId="12" borderId="16" xfId="0" applyNumberFormat="1" applyFont="1" applyFill="1" applyBorder="1" applyAlignment="1">
      <alignment horizontal="center" vertical="center"/>
    </xf>
    <xf numFmtId="164" fontId="10" fillId="12" borderId="18" xfId="0" applyNumberFormat="1" applyFont="1" applyFill="1" applyBorder="1" applyAlignment="1">
      <alignment horizontal="center" vertical="center"/>
    </xf>
    <xf numFmtId="1" fontId="10" fillId="12" borderId="19" xfId="0" applyNumberFormat="1" applyFont="1" applyFill="1" applyBorder="1" applyAlignment="1">
      <alignment horizontal="center" vertical="center"/>
    </xf>
    <xf numFmtId="0" fontId="10" fillId="12" borderId="19" xfId="0" applyFont="1" applyFill="1" applyBorder="1" applyAlignment="1">
      <alignment horizontal="center" vertical="center"/>
    </xf>
    <xf numFmtId="0" fontId="10" fillId="12" borderId="16" xfId="0" applyFont="1" applyFill="1" applyBorder="1" applyAlignment="1">
      <alignment horizontal="center" vertical="center"/>
    </xf>
    <xf numFmtId="0" fontId="10" fillId="12" borderId="17" xfId="0" applyFont="1" applyFill="1" applyBorder="1" applyAlignment="1">
      <alignment horizontal="center" vertical="center"/>
    </xf>
    <xf numFmtId="0" fontId="14" fillId="12" borderId="8" xfId="0" applyFont="1" applyFill="1" applyBorder="1" applyAlignment="1">
      <alignment horizontal="center" vertical="center"/>
    </xf>
    <xf numFmtId="0" fontId="14" fillId="12" borderId="19" xfId="0" applyFont="1" applyFill="1" applyBorder="1" applyAlignment="1">
      <alignment horizontal="center" vertical="center"/>
    </xf>
    <xf numFmtId="0" fontId="14" fillId="12" borderId="17" xfId="0" applyFont="1" applyFill="1" applyBorder="1" applyAlignment="1">
      <alignment horizontal="center" vertical="center"/>
    </xf>
    <xf numFmtId="49" fontId="0" fillId="9" borderId="21" xfId="0" applyNumberFormat="1" applyFill="1" applyBorder="1" applyAlignment="1">
      <alignment horizontal="center" vertical="center"/>
    </xf>
    <xf numFmtId="0" fontId="5" fillId="9" borderId="22" xfId="0" applyFont="1" applyFill="1" applyBorder="1" applyAlignment="1">
      <alignment vertical="center"/>
    </xf>
    <xf numFmtId="1" fontId="6" fillId="9" borderId="21" xfId="0" applyNumberFormat="1" applyFont="1" applyFill="1" applyBorder="1" applyAlignment="1">
      <alignment horizontal="center" vertical="center"/>
    </xf>
    <xf numFmtId="1" fontId="6" fillId="9" borderId="23" xfId="0" applyNumberFormat="1" applyFont="1" applyFill="1" applyBorder="1" applyAlignment="1">
      <alignment horizontal="center" vertical="center"/>
    </xf>
    <xf numFmtId="1" fontId="0" fillId="9" borderId="21" xfId="0" applyNumberFormat="1" applyFill="1" applyBorder="1" applyAlignment="1">
      <alignment horizontal="center" vertical="center"/>
    </xf>
    <xf numFmtId="0" fontId="0" fillId="9" borderId="24" xfId="0" applyFill="1" applyBorder="1" applyAlignment="1">
      <alignment horizontal="center" vertical="center"/>
    </xf>
    <xf numFmtId="1" fontId="0" fillId="9" borderId="23" xfId="0" applyNumberFormat="1" applyFill="1" applyBorder="1" applyAlignment="1">
      <alignment horizontal="center" vertical="center"/>
    </xf>
    <xf numFmtId="0" fontId="1" fillId="9" borderId="21" xfId="0" applyFont="1" applyFill="1" applyBorder="1" applyAlignment="1">
      <alignment horizontal="center" vertical="center"/>
    </xf>
    <xf numFmtId="0" fontId="7" fillId="9" borderId="25" xfId="0" applyFont="1" applyFill="1" applyBorder="1" applyAlignment="1">
      <alignment horizontal="center" vertical="center"/>
    </xf>
    <xf numFmtId="0" fontId="1" fillId="9" borderId="22" xfId="0" applyFont="1" applyFill="1" applyBorder="1" applyAlignment="1">
      <alignment horizontal="center" vertical="center"/>
    </xf>
    <xf numFmtId="0" fontId="8" fillId="9" borderId="26" xfId="0" applyFont="1" applyFill="1" applyBorder="1" applyAlignment="1">
      <alignment horizontal="center" vertical="center"/>
    </xf>
    <xf numFmtId="0" fontId="0" fillId="9" borderId="22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" fontId="15" fillId="3" borderId="30" xfId="0" applyNumberFormat="1" applyFont="1" applyFill="1" applyBorder="1" applyAlignment="1">
      <alignment horizontal="center" vertical="center"/>
    </xf>
    <xf numFmtId="0" fontId="15" fillId="4" borderId="31" xfId="0" applyFont="1" applyFill="1" applyBorder="1" applyAlignment="1">
      <alignment horizontal="center" vertical="center"/>
    </xf>
    <xf numFmtId="1" fontId="15" fillId="3" borderId="32" xfId="0" applyNumberFormat="1" applyFont="1" applyFill="1" applyBorder="1" applyAlignment="1">
      <alignment horizontal="center" vertical="center"/>
    </xf>
    <xf numFmtId="0" fontId="15" fillId="5" borderId="30" xfId="0" applyFont="1" applyFill="1" applyBorder="1" applyAlignment="1">
      <alignment horizontal="center" vertical="center"/>
    </xf>
    <xf numFmtId="0" fontId="4" fillId="6" borderId="33" xfId="0" applyFont="1" applyFill="1" applyBorder="1" applyAlignment="1">
      <alignment horizontal="center" vertical="center"/>
    </xf>
    <xf numFmtId="0" fontId="15" fillId="7" borderId="34" xfId="0" applyFont="1" applyFill="1" applyBorder="1" applyAlignment="1">
      <alignment horizontal="center" vertical="center"/>
    </xf>
    <xf numFmtId="0" fontId="15" fillId="8" borderId="30" xfId="0" applyFont="1" applyFill="1" applyBorder="1" applyAlignment="1">
      <alignment horizontal="center" vertical="center"/>
    </xf>
    <xf numFmtId="0" fontId="15" fillId="8" borderId="31" xfId="0" applyFont="1" applyFill="1" applyBorder="1" applyAlignment="1">
      <alignment horizontal="center" vertical="center"/>
    </xf>
    <xf numFmtId="0" fontId="15" fillId="13" borderId="34" xfId="0" applyFont="1" applyFill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1" fillId="14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1" fillId="3" borderId="21" xfId="0" applyFont="1" applyFill="1" applyBorder="1" applyAlignment="1">
      <alignment horizontal="center" vertical="center" textRotation="90"/>
    </xf>
    <xf numFmtId="0" fontId="1" fillId="4" borderId="24" xfId="0" applyFont="1" applyFill="1" applyBorder="1" applyAlignment="1">
      <alignment horizontal="center" vertical="center" textRotation="90"/>
    </xf>
    <xf numFmtId="0" fontId="1" fillId="3" borderId="23" xfId="0" applyFont="1" applyFill="1" applyBorder="1" applyAlignment="1">
      <alignment horizontal="center" vertical="center" textRotation="90"/>
    </xf>
    <xf numFmtId="0" fontId="1" fillId="5" borderId="21" xfId="0" applyFont="1" applyFill="1" applyBorder="1" applyAlignment="1">
      <alignment horizontal="center" vertical="center" textRotation="90"/>
    </xf>
    <xf numFmtId="0" fontId="4" fillId="6" borderId="25" xfId="0" applyFont="1" applyFill="1" applyBorder="1" applyAlignment="1">
      <alignment horizontal="center" vertical="center" textRotation="90"/>
    </xf>
    <xf numFmtId="0" fontId="1" fillId="7" borderId="22" xfId="0" applyFont="1" applyFill="1" applyBorder="1" applyAlignment="1">
      <alignment horizontal="center" vertical="center" textRotation="90"/>
    </xf>
    <xf numFmtId="0" fontId="1" fillId="8" borderId="21" xfId="0" applyFont="1" applyFill="1" applyBorder="1" applyAlignment="1">
      <alignment horizontal="center" vertical="center" textRotation="90"/>
    </xf>
    <xf numFmtId="0" fontId="1" fillId="8" borderId="24" xfId="0" applyFont="1" applyFill="1" applyBorder="1" applyAlignment="1">
      <alignment horizontal="center" vertical="center" textRotation="90"/>
    </xf>
    <xf numFmtId="0" fontId="1" fillId="13" borderId="22" xfId="0" applyFont="1" applyFill="1" applyBorder="1" applyAlignment="1">
      <alignment horizontal="center" vertical="center" textRotation="90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5" fillId="0" borderId="0" xfId="0" applyFont="1"/>
    <xf numFmtId="1" fontId="0" fillId="0" borderId="0" xfId="0" applyNumberFormat="1" applyAlignment="1">
      <alignment vertical="center"/>
    </xf>
    <xf numFmtId="0" fontId="1" fillId="8" borderId="2" xfId="0" applyFont="1" applyFill="1" applyBorder="1" applyAlignment="1">
      <alignment horizontal="center" vertical="center" textRotation="90"/>
    </xf>
    <xf numFmtId="0" fontId="0" fillId="9" borderId="11" xfId="0" applyFill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4" fillId="12" borderId="18" xfId="0" applyFont="1" applyFill="1" applyBorder="1" applyAlignment="1">
      <alignment horizontal="center" vertical="center"/>
    </xf>
    <xf numFmtId="0" fontId="0" fillId="9" borderId="23" xfId="0" applyFill="1" applyBorder="1" applyAlignment="1">
      <alignment horizontal="center" vertical="center"/>
    </xf>
    <xf numFmtId="0" fontId="15" fillId="8" borderId="32" xfId="0" applyFont="1" applyFill="1" applyBorder="1" applyAlignment="1">
      <alignment horizontal="center" vertical="center"/>
    </xf>
    <xf numFmtId="0" fontId="1" fillId="8" borderId="23" xfId="0" applyFont="1" applyFill="1" applyBorder="1" applyAlignment="1">
      <alignment horizontal="center" vertical="center" textRotation="90"/>
    </xf>
    <xf numFmtId="0" fontId="1" fillId="8" borderId="41" xfId="0" applyFont="1" applyFill="1" applyBorder="1" applyAlignment="1">
      <alignment horizontal="center" vertical="center" textRotation="90"/>
    </xf>
    <xf numFmtId="0" fontId="0" fillId="9" borderId="14" xfId="0" applyFill="1" applyBorder="1" applyAlignment="1">
      <alignment horizontal="center" vertical="center"/>
    </xf>
    <xf numFmtId="0" fontId="0" fillId="9" borderId="26" xfId="0" applyFill="1" applyBorder="1" applyAlignment="1">
      <alignment horizontal="center" vertical="center"/>
    </xf>
    <xf numFmtId="0" fontId="15" fillId="8" borderId="42" xfId="0" applyFont="1" applyFill="1" applyBorder="1" applyAlignment="1">
      <alignment horizontal="center" vertical="center"/>
    </xf>
    <xf numFmtId="0" fontId="1" fillId="8" borderId="26" xfId="0" applyFont="1" applyFill="1" applyBorder="1" applyAlignment="1">
      <alignment horizontal="center" vertical="center" textRotation="90"/>
    </xf>
    <xf numFmtId="0" fontId="1" fillId="8" borderId="4" xfId="0" applyFont="1" applyFill="1" applyBorder="1" applyAlignment="1">
      <alignment horizontal="center" vertical="center" textRotation="90"/>
    </xf>
    <xf numFmtId="0" fontId="0" fillId="9" borderId="13" xfId="0" applyFill="1" applyBorder="1" applyAlignment="1">
      <alignment horizontal="center" vertical="center"/>
    </xf>
    <xf numFmtId="0" fontId="14" fillId="12" borderId="20" xfId="0" applyFont="1" applyFill="1" applyBorder="1" applyAlignment="1">
      <alignment horizontal="center" vertical="center"/>
    </xf>
    <xf numFmtId="0" fontId="0" fillId="9" borderId="25" xfId="0" applyFill="1" applyBorder="1" applyAlignment="1">
      <alignment horizontal="center" vertical="center"/>
    </xf>
    <xf numFmtId="0" fontId="15" fillId="8" borderId="33" xfId="0" applyFont="1" applyFill="1" applyBorder="1" applyAlignment="1">
      <alignment horizontal="center" vertical="center"/>
    </xf>
    <xf numFmtId="0" fontId="1" fillId="8" borderId="25" xfId="0" applyFont="1" applyFill="1" applyBorder="1" applyAlignment="1">
      <alignment horizontal="center" vertical="center" textRotation="90"/>
    </xf>
    <xf numFmtId="0" fontId="10" fillId="3" borderId="20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textRotation="90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textRotation="90"/>
    </xf>
    <xf numFmtId="0" fontId="5" fillId="3" borderId="0" xfId="0" applyFont="1" applyFill="1" applyAlignment="1">
      <alignment horizontal="center"/>
    </xf>
    <xf numFmtId="0" fontId="19" fillId="0" borderId="0" xfId="0" applyFont="1" applyAlignment="1">
      <alignment vertical="center" wrapText="1"/>
    </xf>
    <xf numFmtId="0" fontId="19" fillId="0" borderId="0" xfId="0" applyFont="1" applyAlignment="1">
      <alignment horizontal="center" vertical="center"/>
    </xf>
    <xf numFmtId="0" fontId="1" fillId="0" borderId="19" xfId="0" applyFont="1" applyBorder="1" applyAlignment="1">
      <alignment horizontal="center" vertical="center" textRotation="90"/>
    </xf>
    <xf numFmtId="0" fontId="0" fillId="0" borderId="19" xfId="0" applyBorder="1" applyAlignment="1">
      <alignment horizontal="center" vertical="center"/>
    </xf>
    <xf numFmtId="0" fontId="0" fillId="9" borderId="19" xfId="0" applyFill="1" applyBorder="1" applyAlignment="1">
      <alignment horizontal="center" vertical="center"/>
    </xf>
    <xf numFmtId="9" fontId="5" fillId="0" borderId="0" xfId="1" applyFont="1"/>
    <xf numFmtId="0" fontId="21" fillId="0" borderId="0" xfId="0" applyFont="1"/>
    <xf numFmtId="0" fontId="22" fillId="0" borderId="0" xfId="0" applyFont="1" applyAlignment="1">
      <alignment horizontal="center"/>
    </xf>
    <xf numFmtId="165" fontId="23" fillId="0" borderId="0" xfId="0" applyNumberFormat="1" applyFont="1"/>
    <xf numFmtId="0" fontId="2" fillId="0" borderId="0" xfId="0" applyFont="1" applyAlignment="1">
      <alignment horizontal="right"/>
    </xf>
    <xf numFmtId="0" fontId="26" fillId="0" borderId="0" xfId="0" applyFont="1" applyAlignment="1">
      <alignment horizontal="left" textRotation="90"/>
    </xf>
    <xf numFmtId="9" fontId="26" fillId="0" borderId="0" xfId="1" applyFont="1" applyAlignment="1">
      <alignment horizontal="left"/>
    </xf>
    <xf numFmtId="20" fontId="10" fillId="0" borderId="16" xfId="0" applyNumberFormat="1" applyFont="1" applyBorder="1" applyAlignment="1">
      <alignment horizontal="center" vertical="center"/>
    </xf>
    <xf numFmtId="0" fontId="11" fillId="0" borderId="17" xfId="0" applyFont="1" applyBorder="1" applyAlignment="1">
      <alignment vertical="center"/>
    </xf>
    <xf numFmtId="164" fontId="10" fillId="0" borderId="16" xfId="0" applyNumberFormat="1" applyFont="1" applyBorder="1" applyAlignment="1">
      <alignment horizontal="center" vertical="center"/>
    </xf>
    <xf numFmtId="164" fontId="10" fillId="0" borderId="18" xfId="0" applyNumberFormat="1" applyFont="1" applyBorder="1" applyAlignment="1">
      <alignment horizontal="center" vertical="center"/>
    </xf>
    <xf numFmtId="0" fontId="27" fillId="7" borderId="17" xfId="0" applyFont="1" applyFill="1" applyBorder="1" applyAlignment="1">
      <alignment horizontal="center" vertical="center"/>
    </xf>
    <xf numFmtId="0" fontId="27" fillId="8" borderId="8" xfId="0" applyFont="1" applyFill="1" applyBorder="1" applyAlignment="1">
      <alignment horizontal="center" vertical="center"/>
    </xf>
    <xf numFmtId="20" fontId="10" fillId="15" borderId="16" xfId="0" applyNumberFormat="1" applyFont="1" applyFill="1" applyBorder="1" applyAlignment="1">
      <alignment horizontal="center" vertical="center"/>
    </xf>
    <xf numFmtId="0" fontId="11" fillId="15" borderId="17" xfId="0" applyFont="1" applyFill="1" applyBorder="1" applyAlignment="1">
      <alignment vertical="center"/>
    </xf>
    <xf numFmtId="164" fontId="10" fillId="15" borderId="16" xfId="0" applyNumberFormat="1" applyFont="1" applyFill="1" applyBorder="1" applyAlignment="1">
      <alignment horizontal="center" vertical="center"/>
    </xf>
    <xf numFmtId="164" fontId="10" fillId="15" borderId="18" xfId="0" applyNumberFormat="1" applyFont="1" applyFill="1" applyBorder="1" applyAlignment="1">
      <alignment horizontal="center" vertical="center"/>
    </xf>
    <xf numFmtId="1" fontId="10" fillId="16" borderId="16" xfId="0" applyNumberFormat="1" applyFont="1" applyFill="1" applyBorder="1" applyAlignment="1">
      <alignment horizontal="center" vertical="center"/>
    </xf>
    <xf numFmtId="1" fontId="10" fillId="16" borderId="19" xfId="0" applyNumberFormat="1" applyFont="1" applyFill="1" applyBorder="1" applyAlignment="1">
      <alignment horizontal="center" vertical="center"/>
    </xf>
    <xf numFmtId="0" fontId="10" fillId="16" borderId="19" xfId="0" applyFont="1" applyFill="1" applyBorder="1" applyAlignment="1">
      <alignment horizontal="center" vertical="center"/>
    </xf>
    <xf numFmtId="1" fontId="10" fillId="16" borderId="18" xfId="0" applyNumberFormat="1" applyFont="1" applyFill="1" applyBorder="1" applyAlignment="1">
      <alignment horizontal="center" vertical="center"/>
    </xf>
    <xf numFmtId="0" fontId="10" fillId="16" borderId="16" xfId="0" applyFont="1" applyFill="1" applyBorder="1" applyAlignment="1">
      <alignment horizontal="center" vertical="center"/>
    </xf>
    <xf numFmtId="0" fontId="10" fillId="16" borderId="17" xfId="0" applyFont="1" applyFill="1" applyBorder="1" applyAlignment="1">
      <alignment horizontal="center" vertical="center"/>
    </xf>
    <xf numFmtId="0" fontId="14" fillId="16" borderId="8" xfId="0" applyFont="1" applyFill="1" applyBorder="1" applyAlignment="1">
      <alignment horizontal="center" vertical="center"/>
    </xf>
    <xf numFmtId="0" fontId="14" fillId="16" borderId="19" xfId="0" applyFont="1" applyFill="1" applyBorder="1" applyAlignment="1">
      <alignment horizontal="center" vertical="center"/>
    </xf>
    <xf numFmtId="0" fontId="14" fillId="16" borderId="18" xfId="0" applyFont="1" applyFill="1" applyBorder="1" applyAlignment="1">
      <alignment horizontal="center" vertical="center"/>
    </xf>
    <xf numFmtId="0" fontId="14" fillId="16" borderId="20" xfId="0" applyFont="1" applyFill="1" applyBorder="1" applyAlignment="1">
      <alignment horizontal="center" vertical="center"/>
    </xf>
    <xf numFmtId="0" fontId="14" fillId="16" borderId="17" xfId="0" applyFont="1" applyFill="1" applyBorder="1" applyAlignment="1">
      <alignment horizontal="center" vertical="center"/>
    </xf>
    <xf numFmtId="20" fontId="28" fillId="11" borderId="19" xfId="0" applyNumberFormat="1" applyFont="1" applyFill="1" applyBorder="1" applyAlignment="1">
      <alignment horizontal="center" vertical="center"/>
    </xf>
    <xf numFmtId="0" fontId="2" fillId="11" borderId="17" xfId="0" applyFont="1" applyFill="1" applyBorder="1" applyAlignment="1">
      <alignment horizontal="center" vertical="center" wrapText="1"/>
    </xf>
    <xf numFmtId="0" fontId="29" fillId="11" borderId="19" xfId="0" applyFont="1" applyFill="1" applyBorder="1" applyAlignment="1">
      <alignment horizontal="center" vertical="center" wrapText="1"/>
    </xf>
    <xf numFmtId="0" fontId="29" fillId="11" borderId="17" xfId="0" applyFont="1" applyFill="1" applyBorder="1" applyAlignment="1">
      <alignment horizontal="center" vertical="center" wrapText="1"/>
    </xf>
    <xf numFmtId="20" fontId="28" fillId="0" borderId="19" xfId="0" applyNumberFormat="1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 wrapText="1"/>
    </xf>
    <xf numFmtId="164" fontId="29" fillId="0" borderId="19" xfId="0" applyNumberFormat="1" applyFont="1" applyBorder="1" applyAlignment="1">
      <alignment horizontal="center" vertical="center" wrapText="1"/>
    </xf>
    <xf numFmtId="164" fontId="29" fillId="0" borderId="17" xfId="0" applyNumberFormat="1" applyFont="1" applyBorder="1" applyAlignment="1">
      <alignment horizontal="center" vertical="center" wrapText="1"/>
    </xf>
    <xf numFmtId="20" fontId="28" fillId="12" borderId="19" xfId="0" applyNumberFormat="1" applyFont="1" applyFill="1" applyBorder="1" applyAlignment="1">
      <alignment horizontal="center" vertical="center"/>
    </xf>
    <xf numFmtId="0" fontId="2" fillId="12" borderId="17" xfId="0" applyFont="1" applyFill="1" applyBorder="1" applyAlignment="1">
      <alignment horizontal="center" vertical="center" wrapText="1"/>
    </xf>
    <xf numFmtId="164" fontId="29" fillId="3" borderId="19" xfId="0" applyNumberFormat="1" applyFont="1" applyFill="1" applyBorder="1" applyAlignment="1">
      <alignment horizontal="center" vertical="center" wrapText="1"/>
    </xf>
    <xf numFmtId="164" fontId="29" fillId="3" borderId="17" xfId="0" applyNumberFormat="1" applyFont="1" applyFill="1" applyBorder="1" applyAlignment="1">
      <alignment horizontal="center" vertical="center" wrapText="1"/>
    </xf>
    <xf numFmtId="164" fontId="29" fillId="11" borderId="19" xfId="0" applyNumberFormat="1" applyFont="1" applyFill="1" applyBorder="1" applyAlignment="1">
      <alignment horizontal="center" vertical="center" wrapText="1"/>
    </xf>
    <xf numFmtId="164" fontId="29" fillId="11" borderId="17" xfId="0" applyNumberFormat="1" applyFont="1" applyFill="1" applyBorder="1" applyAlignment="1">
      <alignment horizontal="center" vertical="center" wrapText="1"/>
    </xf>
    <xf numFmtId="0" fontId="27" fillId="0" borderId="17" xfId="0" applyFont="1" applyBorder="1" applyAlignment="1">
      <alignment horizontal="center" vertical="center"/>
    </xf>
    <xf numFmtId="20" fontId="39" fillId="12" borderId="46" xfId="0" applyNumberFormat="1" applyFont="1" applyFill="1" applyBorder="1" applyAlignment="1">
      <alignment horizontal="center" vertical="center" wrapText="1"/>
    </xf>
    <xf numFmtId="0" fontId="40" fillId="12" borderId="47" xfId="0" applyFont="1" applyFill="1" applyBorder="1" applyAlignment="1">
      <alignment horizontal="center" vertical="center" wrapText="1"/>
    </xf>
    <xf numFmtId="0" fontId="41" fillId="12" borderId="46" xfId="0" applyFont="1" applyFill="1" applyBorder="1" applyAlignment="1">
      <alignment horizontal="center" vertical="center" wrapText="1"/>
    </xf>
    <xf numFmtId="0" fontId="41" fillId="12" borderId="48" xfId="0" applyFont="1" applyFill="1" applyBorder="1" applyAlignment="1">
      <alignment horizontal="center" vertical="center" wrapText="1"/>
    </xf>
    <xf numFmtId="1" fontId="0" fillId="11" borderId="20" xfId="0" applyNumberFormat="1" applyFill="1" applyBorder="1" applyAlignment="1">
      <alignment horizontal="center" vertical="center"/>
    </xf>
    <xf numFmtId="20" fontId="39" fillId="12" borderId="52" xfId="0" applyNumberFormat="1" applyFont="1" applyFill="1" applyBorder="1" applyAlignment="1">
      <alignment horizontal="center" vertical="center" wrapText="1"/>
    </xf>
    <xf numFmtId="0" fontId="40" fillId="12" borderId="53" xfId="0" applyFont="1" applyFill="1" applyBorder="1" applyAlignment="1">
      <alignment horizontal="center" vertical="center" wrapText="1"/>
    </xf>
    <xf numFmtId="0" fontId="41" fillId="12" borderId="52" xfId="0" applyFont="1" applyFill="1" applyBorder="1" applyAlignment="1">
      <alignment horizontal="center" vertical="center" wrapText="1"/>
    </xf>
    <xf numFmtId="0" fontId="41" fillId="12" borderId="54" xfId="0" applyFont="1" applyFill="1" applyBorder="1" applyAlignment="1">
      <alignment horizontal="center" vertical="center" wrapText="1"/>
    </xf>
    <xf numFmtId="20" fontId="39" fillId="18" borderId="52" xfId="0" applyNumberFormat="1" applyFont="1" applyFill="1" applyBorder="1" applyAlignment="1">
      <alignment horizontal="center" vertical="center" wrapText="1"/>
    </xf>
    <xf numFmtId="0" fontId="40" fillId="18" borderId="53" xfId="0" applyFont="1" applyFill="1" applyBorder="1" applyAlignment="1">
      <alignment horizontal="center" vertical="center" wrapText="1"/>
    </xf>
    <xf numFmtId="0" fontId="41" fillId="0" borderId="52" xfId="0" applyFont="1" applyBorder="1" applyAlignment="1">
      <alignment horizontal="center" vertical="center" wrapText="1"/>
    </xf>
    <xf numFmtId="0" fontId="41" fillId="0" borderId="54" xfId="0" applyFont="1" applyBorder="1" applyAlignment="1">
      <alignment horizontal="center" vertical="center" wrapText="1"/>
    </xf>
    <xf numFmtId="0" fontId="27" fillId="0" borderId="19" xfId="0" applyFont="1" applyBorder="1" applyAlignment="1">
      <alignment horizontal="center" vertical="center"/>
    </xf>
    <xf numFmtId="0" fontId="27" fillId="13" borderId="8" xfId="0" applyFont="1" applyFill="1" applyBorder="1" applyAlignment="1">
      <alignment horizontal="center" vertical="center"/>
    </xf>
    <xf numFmtId="0" fontId="43" fillId="0" borderId="0" xfId="0" applyFont="1" applyAlignment="1">
      <alignment horizontal="center" textRotation="90"/>
    </xf>
    <xf numFmtId="0" fontId="44" fillId="0" borderId="0" xfId="0" applyFont="1" applyAlignment="1">
      <alignment horizontal="center" textRotation="90"/>
    </xf>
    <xf numFmtId="0" fontId="45" fillId="0" borderId="0" xfId="0" applyFont="1" applyAlignment="1">
      <alignment horizontal="center" textRotation="90"/>
    </xf>
    <xf numFmtId="0" fontId="46" fillId="0" borderId="0" xfId="0" applyFont="1" applyAlignment="1">
      <alignment horizontal="center" textRotation="90"/>
    </xf>
    <xf numFmtId="0" fontId="47" fillId="0" borderId="0" xfId="0" applyFont="1" applyAlignment="1">
      <alignment horizontal="center" textRotation="90"/>
    </xf>
    <xf numFmtId="0" fontId="48" fillId="0" borderId="0" xfId="0" applyFont="1" applyAlignment="1">
      <alignment horizontal="center" textRotation="90"/>
    </xf>
    <xf numFmtId="0" fontId="49" fillId="0" borderId="0" xfId="0" applyFont="1" applyAlignment="1">
      <alignment horizontal="center" textRotation="90"/>
    </xf>
    <xf numFmtId="0" fontId="50" fillId="0" borderId="0" xfId="0" applyFont="1" applyAlignment="1">
      <alignment horizontal="center" textRotation="90"/>
    </xf>
    <xf numFmtId="0" fontId="9" fillId="10" borderId="38" xfId="0" applyFont="1" applyFill="1" applyBorder="1" applyAlignment="1">
      <alignment horizontal="left" vertical="top" wrapText="1"/>
    </xf>
    <xf numFmtId="0" fontId="9" fillId="10" borderId="39" xfId="0" applyFont="1" applyFill="1" applyBorder="1" applyAlignment="1">
      <alignment horizontal="left" vertical="top" wrapText="1"/>
    </xf>
    <xf numFmtId="0" fontId="9" fillId="10" borderId="40" xfId="0" applyFont="1" applyFill="1" applyBorder="1" applyAlignment="1">
      <alignment horizontal="left" vertical="top" wrapText="1"/>
    </xf>
    <xf numFmtId="0" fontId="13" fillId="10" borderId="6" xfId="0" applyFont="1" applyFill="1" applyBorder="1" applyAlignment="1">
      <alignment vertical="center" wrapText="1"/>
    </xf>
    <xf numFmtId="0" fontId="13" fillId="10" borderId="7" xfId="0" applyFont="1" applyFill="1" applyBorder="1" applyAlignment="1">
      <alignment vertical="center" wrapText="1"/>
    </xf>
    <xf numFmtId="0" fontId="13" fillId="10" borderId="15" xfId="0" applyFont="1" applyFill="1" applyBorder="1" applyAlignment="1">
      <alignment vertical="center" wrapText="1"/>
    </xf>
    <xf numFmtId="0" fontId="13" fillId="12" borderId="6" xfId="0" applyFont="1" applyFill="1" applyBorder="1" applyAlignment="1">
      <alignment vertical="center" wrapText="1"/>
    </xf>
    <xf numFmtId="0" fontId="13" fillId="12" borderId="7" xfId="0" applyFont="1" applyFill="1" applyBorder="1" applyAlignment="1">
      <alignment vertical="center" wrapText="1"/>
    </xf>
    <xf numFmtId="0" fontId="13" fillId="12" borderId="15" xfId="0" applyFont="1" applyFill="1" applyBorder="1" applyAlignment="1">
      <alignment vertical="center" wrapText="1"/>
    </xf>
    <xf numFmtId="0" fontId="9" fillId="9" borderId="27" xfId="0" applyFont="1" applyFill="1" applyBorder="1" applyAlignment="1">
      <alignment vertical="center"/>
    </xf>
    <xf numFmtId="0" fontId="9" fillId="9" borderId="28" xfId="0" applyFont="1" applyFill="1" applyBorder="1" applyAlignment="1">
      <alignment vertical="center"/>
    </xf>
    <xf numFmtId="0" fontId="9" fillId="9" borderId="29" xfId="0" applyFont="1" applyFill="1" applyBorder="1" applyAlignment="1">
      <alignment vertical="center"/>
    </xf>
    <xf numFmtId="0" fontId="9" fillId="10" borderId="35" xfId="0" applyFont="1" applyFill="1" applyBorder="1" applyAlignment="1">
      <alignment horizontal="left" vertical="top" wrapText="1"/>
    </xf>
    <xf numFmtId="0" fontId="9" fillId="10" borderId="36" xfId="0" applyFont="1" applyFill="1" applyBorder="1" applyAlignment="1">
      <alignment horizontal="left" vertical="top" wrapText="1"/>
    </xf>
    <xf numFmtId="0" fontId="9" fillId="10" borderId="37" xfId="0" applyFont="1" applyFill="1" applyBorder="1" applyAlignment="1">
      <alignment horizontal="left" vertical="top" wrapText="1"/>
    </xf>
    <xf numFmtId="0" fontId="17" fillId="10" borderId="6" xfId="0" applyFont="1" applyFill="1" applyBorder="1" applyAlignment="1">
      <alignment vertical="center" wrapText="1"/>
    </xf>
    <xf numFmtId="0" fontId="17" fillId="10" borderId="7" xfId="0" applyFont="1" applyFill="1" applyBorder="1" applyAlignment="1">
      <alignment vertical="center" wrapText="1"/>
    </xf>
    <xf numFmtId="0" fontId="17" fillId="10" borderId="15" xfId="0" applyFont="1" applyFill="1" applyBorder="1" applyAlignment="1">
      <alignment vertical="center" wrapText="1"/>
    </xf>
    <xf numFmtId="0" fontId="1" fillId="0" borderId="6" xfId="0" applyFont="1" applyBorder="1" applyAlignment="1">
      <alignment horizontal="center" vertical="center" textRotation="90"/>
    </xf>
    <xf numFmtId="0" fontId="1" fillId="0" borderId="7" xfId="0" applyFont="1" applyBorder="1" applyAlignment="1">
      <alignment horizontal="center" vertical="center" textRotation="90"/>
    </xf>
    <xf numFmtId="0" fontId="1" fillId="0" borderId="8" xfId="0" applyFont="1" applyBorder="1" applyAlignment="1">
      <alignment horizontal="center" vertical="center" textRotation="90"/>
    </xf>
    <xf numFmtId="0" fontId="9" fillId="9" borderId="6" xfId="0" applyFont="1" applyFill="1" applyBorder="1" applyAlignment="1">
      <alignment vertical="center"/>
    </xf>
    <xf numFmtId="0" fontId="9" fillId="9" borderId="7" xfId="0" applyFont="1" applyFill="1" applyBorder="1" applyAlignment="1">
      <alignment vertical="center"/>
    </xf>
    <xf numFmtId="0" fontId="9" fillId="9" borderId="15" xfId="0" applyFont="1" applyFill="1" applyBorder="1" applyAlignment="1">
      <alignment vertical="center"/>
    </xf>
    <xf numFmtId="0" fontId="17" fillId="10" borderId="8" xfId="0" applyFont="1" applyFill="1" applyBorder="1" applyAlignment="1">
      <alignment vertical="center" wrapText="1"/>
    </xf>
    <xf numFmtId="0" fontId="33" fillId="0" borderId="58" xfId="0" applyFont="1" applyBorder="1" applyAlignment="1">
      <alignment vertical="center" wrapText="1"/>
    </xf>
    <xf numFmtId="0" fontId="33" fillId="0" borderId="59" xfId="0" applyFont="1" applyBorder="1" applyAlignment="1">
      <alignment vertical="center" wrapText="1"/>
    </xf>
    <xf numFmtId="0" fontId="33" fillId="0" borderId="60" xfId="0" applyFont="1" applyBorder="1" applyAlignment="1">
      <alignment vertical="center" wrapText="1"/>
    </xf>
    <xf numFmtId="0" fontId="13" fillId="16" borderId="6" xfId="0" applyFont="1" applyFill="1" applyBorder="1" applyAlignment="1">
      <alignment vertical="center" wrapText="1"/>
    </xf>
    <xf numFmtId="0" fontId="13" fillId="16" borderId="7" xfId="0" applyFont="1" applyFill="1" applyBorder="1" applyAlignment="1">
      <alignment vertical="center" wrapText="1"/>
    </xf>
    <xf numFmtId="0" fontId="13" fillId="16" borderId="8" xfId="0" applyFont="1" applyFill="1" applyBorder="1" applyAlignment="1">
      <alignment vertical="center" wrapText="1"/>
    </xf>
    <xf numFmtId="0" fontId="13" fillId="12" borderId="8" xfId="0" applyFont="1" applyFill="1" applyBorder="1" applyAlignment="1">
      <alignment vertical="center" wrapText="1"/>
    </xf>
    <xf numFmtId="0" fontId="13" fillId="10" borderId="8" xfId="0" applyFont="1" applyFill="1" applyBorder="1" applyAlignment="1">
      <alignment vertical="center" wrapText="1"/>
    </xf>
    <xf numFmtId="1" fontId="30" fillId="0" borderId="6" xfId="0" applyNumberFormat="1" applyFont="1" applyBorder="1" applyAlignment="1">
      <alignment horizontal="center" vertical="center" wrapText="1"/>
    </xf>
    <xf numFmtId="1" fontId="30" fillId="0" borderId="7" xfId="0" applyNumberFormat="1" applyFont="1" applyBorder="1" applyAlignment="1">
      <alignment horizontal="center" vertical="center" wrapText="1"/>
    </xf>
    <xf numFmtId="1" fontId="30" fillId="0" borderId="15" xfId="0" applyNumberFormat="1" applyFont="1" applyBorder="1" applyAlignment="1">
      <alignment horizontal="center" vertical="center" wrapText="1"/>
    </xf>
    <xf numFmtId="1" fontId="30" fillId="11" borderId="6" xfId="0" applyNumberFormat="1" applyFont="1" applyFill="1" applyBorder="1" applyAlignment="1">
      <alignment horizontal="center" vertical="center" wrapText="1"/>
    </xf>
    <xf numFmtId="1" fontId="30" fillId="11" borderId="7" xfId="0" applyNumberFormat="1" applyFont="1" applyFill="1" applyBorder="1" applyAlignment="1">
      <alignment horizontal="center" vertical="center" wrapText="1"/>
    </xf>
    <xf numFmtId="1" fontId="30" fillId="11" borderId="15" xfId="0" applyNumberFormat="1" applyFont="1" applyFill="1" applyBorder="1" applyAlignment="1">
      <alignment horizontal="center" vertical="center" wrapText="1"/>
    </xf>
    <xf numFmtId="0" fontId="32" fillId="12" borderId="6" xfId="0" applyFont="1" applyFill="1" applyBorder="1" applyAlignment="1">
      <alignment vertical="center" wrapText="1"/>
    </xf>
    <xf numFmtId="0" fontId="32" fillId="12" borderId="7" xfId="0" applyFont="1" applyFill="1" applyBorder="1" applyAlignment="1">
      <alignment vertical="center" wrapText="1"/>
    </xf>
    <xf numFmtId="0" fontId="32" fillId="12" borderId="15" xfId="0" applyFont="1" applyFill="1" applyBorder="1" applyAlignment="1">
      <alignment vertical="center" wrapText="1"/>
    </xf>
    <xf numFmtId="0" fontId="31" fillId="0" borderId="6" xfId="0" applyFont="1" applyBorder="1" applyAlignment="1">
      <alignment vertical="center" wrapText="1"/>
    </xf>
    <xf numFmtId="0" fontId="31" fillId="0" borderId="7" xfId="0" applyFont="1" applyBorder="1" applyAlignment="1">
      <alignment vertical="center" wrapText="1"/>
    </xf>
    <xf numFmtId="0" fontId="31" fillId="0" borderId="15" xfId="0" applyFont="1" applyBorder="1" applyAlignment="1">
      <alignment vertical="center" wrapText="1"/>
    </xf>
    <xf numFmtId="0" fontId="34" fillId="0" borderId="6" xfId="0" applyFont="1" applyBorder="1" applyAlignment="1">
      <alignment vertical="center" wrapText="1"/>
    </xf>
    <xf numFmtId="0" fontId="34" fillId="0" borderId="7" xfId="0" applyFont="1" applyBorder="1" applyAlignment="1">
      <alignment vertical="center" wrapText="1"/>
    </xf>
    <xf numFmtId="0" fontId="34" fillId="0" borderId="15" xfId="0" applyFont="1" applyBorder="1" applyAlignment="1">
      <alignment vertical="center" wrapText="1"/>
    </xf>
    <xf numFmtId="0" fontId="35" fillId="0" borderId="6" xfId="0" applyFont="1" applyBorder="1" applyAlignment="1">
      <alignment vertical="center" wrapText="1"/>
    </xf>
    <xf numFmtId="0" fontId="35" fillId="0" borderId="7" xfId="0" applyFont="1" applyBorder="1" applyAlignment="1">
      <alignment vertical="center" wrapText="1"/>
    </xf>
    <xf numFmtId="0" fontId="35" fillId="0" borderId="15" xfId="0" applyFont="1" applyBorder="1" applyAlignment="1">
      <alignment vertical="center" wrapText="1"/>
    </xf>
    <xf numFmtId="0" fontId="30" fillId="11" borderId="6" xfId="0" applyFont="1" applyFill="1" applyBorder="1" applyAlignment="1">
      <alignment horizontal="center" vertical="center" wrapText="1"/>
    </xf>
    <xf numFmtId="0" fontId="30" fillId="11" borderId="7" xfId="0" applyFont="1" applyFill="1" applyBorder="1" applyAlignment="1">
      <alignment horizontal="center" vertical="center" wrapText="1"/>
    </xf>
    <xf numFmtId="0" fontId="30" fillId="11" borderId="15" xfId="0" applyFont="1" applyFill="1" applyBorder="1" applyAlignment="1">
      <alignment horizontal="center" vertical="center" wrapText="1"/>
    </xf>
    <xf numFmtId="0" fontId="33" fillId="0" borderId="6" xfId="0" applyFont="1" applyBorder="1" applyAlignment="1">
      <alignment vertical="center" wrapText="1"/>
    </xf>
    <xf numFmtId="0" fontId="33" fillId="0" borderId="7" xfId="0" applyFont="1" applyBorder="1" applyAlignment="1">
      <alignment vertical="center" wrapText="1"/>
    </xf>
    <xf numFmtId="0" fontId="33" fillId="0" borderId="8" xfId="0" applyFont="1" applyBorder="1" applyAlignment="1">
      <alignment vertical="center" wrapText="1"/>
    </xf>
    <xf numFmtId="0" fontId="37" fillId="0" borderId="6" xfId="0" applyFont="1" applyBorder="1" applyAlignment="1">
      <alignment vertical="center" wrapText="1"/>
    </xf>
    <xf numFmtId="0" fontId="37" fillId="0" borderId="7" xfId="0" applyFont="1" applyBorder="1" applyAlignment="1">
      <alignment vertical="center" wrapText="1"/>
    </xf>
    <xf numFmtId="0" fontId="37" fillId="0" borderId="8" xfId="0" applyFont="1" applyBorder="1" applyAlignment="1">
      <alignment vertical="center" wrapText="1"/>
    </xf>
    <xf numFmtId="0" fontId="35" fillId="0" borderId="8" xfId="0" applyFont="1" applyBorder="1" applyAlignment="1">
      <alignment vertical="center" wrapText="1"/>
    </xf>
    <xf numFmtId="0" fontId="32" fillId="12" borderId="8" xfId="0" applyFont="1" applyFill="1" applyBorder="1" applyAlignment="1">
      <alignment vertical="center" wrapText="1"/>
    </xf>
    <xf numFmtId="0" fontId="36" fillId="0" borderId="6" xfId="0" applyFont="1" applyBorder="1" applyAlignment="1">
      <alignment vertical="center" wrapText="1"/>
    </xf>
    <xf numFmtId="0" fontId="36" fillId="0" borderId="7" xfId="0" applyFont="1" applyBorder="1" applyAlignment="1">
      <alignment vertical="center" wrapText="1"/>
    </xf>
    <xf numFmtId="0" fontId="36" fillId="0" borderId="8" xfId="0" applyFont="1" applyBorder="1" applyAlignment="1">
      <alignment vertical="center" wrapText="1"/>
    </xf>
    <xf numFmtId="0" fontId="37" fillId="0" borderId="43" xfId="0" applyFont="1" applyBorder="1" applyAlignment="1">
      <alignment vertical="center" wrapText="1"/>
    </xf>
    <xf numFmtId="0" fontId="37" fillId="0" borderId="44" xfId="0" applyFont="1" applyBorder="1" applyAlignment="1">
      <alignment vertical="center" wrapText="1"/>
    </xf>
    <xf numFmtId="0" fontId="37" fillId="0" borderId="45" xfId="0" applyFont="1" applyBorder="1" applyAlignment="1">
      <alignment vertical="center" wrapText="1"/>
    </xf>
    <xf numFmtId="0" fontId="33" fillId="0" borderId="43" xfId="0" applyFont="1" applyBorder="1" applyAlignment="1">
      <alignment vertical="center" wrapText="1"/>
    </xf>
    <xf numFmtId="0" fontId="33" fillId="0" borderId="44" xfId="0" applyFont="1" applyBorder="1" applyAlignment="1">
      <alignment vertical="center" wrapText="1"/>
    </xf>
    <xf numFmtId="0" fontId="33" fillId="0" borderId="45" xfId="0" applyFont="1" applyBorder="1" applyAlignment="1">
      <alignment vertical="center" wrapText="1"/>
    </xf>
    <xf numFmtId="0" fontId="38" fillId="0" borderId="43" xfId="0" applyFont="1" applyBorder="1" applyAlignment="1">
      <alignment vertical="center" wrapText="1"/>
    </xf>
    <xf numFmtId="0" fontId="38" fillId="0" borderId="44" xfId="0" applyFont="1" applyBorder="1" applyAlignment="1">
      <alignment vertical="center" wrapText="1"/>
    </xf>
    <xf numFmtId="0" fontId="38" fillId="0" borderId="45" xfId="0" applyFont="1" applyBorder="1" applyAlignment="1">
      <alignment vertical="center" wrapText="1"/>
    </xf>
    <xf numFmtId="0" fontId="32" fillId="12" borderId="43" xfId="0" applyFont="1" applyFill="1" applyBorder="1" applyAlignment="1">
      <alignment vertical="center" wrapText="1"/>
    </xf>
    <xf numFmtId="0" fontId="32" fillId="12" borderId="44" xfId="0" applyFont="1" applyFill="1" applyBorder="1" applyAlignment="1">
      <alignment vertical="center" wrapText="1"/>
    </xf>
    <xf numFmtId="0" fontId="32" fillId="12" borderId="45" xfId="0" applyFont="1" applyFill="1" applyBorder="1" applyAlignment="1">
      <alignment vertical="center" wrapText="1"/>
    </xf>
    <xf numFmtId="0" fontId="35" fillId="0" borderId="43" xfId="0" applyFont="1" applyBorder="1" applyAlignment="1">
      <alignment vertical="center" wrapText="1"/>
    </xf>
    <xf numFmtId="0" fontId="35" fillId="0" borderId="44" xfId="0" applyFont="1" applyBorder="1" applyAlignment="1">
      <alignment vertical="center" wrapText="1"/>
    </xf>
    <xf numFmtId="0" fontId="35" fillId="0" borderId="45" xfId="0" applyFont="1" applyBorder="1" applyAlignment="1">
      <alignment vertical="center" wrapText="1"/>
    </xf>
    <xf numFmtId="0" fontId="37" fillId="17" borderId="43" xfId="0" applyFont="1" applyFill="1" applyBorder="1" applyAlignment="1">
      <alignment vertical="center" wrapText="1"/>
    </xf>
    <xf numFmtId="0" fontId="37" fillId="17" borderId="44" xfId="0" applyFont="1" applyFill="1" applyBorder="1" applyAlignment="1">
      <alignment vertical="center" wrapText="1"/>
    </xf>
    <xf numFmtId="0" fontId="37" fillId="17" borderId="45" xfId="0" applyFont="1" applyFill="1" applyBorder="1" applyAlignment="1">
      <alignment vertical="center" wrapText="1"/>
    </xf>
    <xf numFmtId="0" fontId="35" fillId="0" borderId="55" xfId="0" applyFont="1" applyBorder="1" applyAlignment="1">
      <alignment vertical="center" wrapText="1"/>
    </xf>
    <xf numFmtId="0" fontId="35" fillId="0" borderId="56" xfId="0" applyFont="1" applyBorder="1" applyAlignment="1">
      <alignment vertical="center" wrapText="1"/>
    </xf>
    <xf numFmtId="0" fontId="35" fillId="0" borderId="57" xfId="0" applyFont="1" applyBorder="1" applyAlignment="1">
      <alignment vertical="center" wrapText="1"/>
    </xf>
    <xf numFmtId="0" fontId="33" fillId="0" borderId="55" xfId="0" applyFont="1" applyBorder="1" applyAlignment="1">
      <alignment vertical="center" wrapText="1"/>
    </xf>
    <xf numFmtId="0" fontId="33" fillId="0" borderId="56" xfId="0" applyFont="1" applyBorder="1" applyAlignment="1">
      <alignment vertical="center" wrapText="1"/>
    </xf>
    <xf numFmtId="0" fontId="33" fillId="0" borderId="57" xfId="0" applyFont="1" applyBorder="1" applyAlignment="1">
      <alignment vertical="center" wrapText="1"/>
    </xf>
    <xf numFmtId="0" fontId="31" fillId="0" borderId="55" xfId="0" applyFont="1" applyBorder="1" applyAlignment="1">
      <alignment vertical="center" wrapText="1"/>
    </xf>
    <xf numFmtId="0" fontId="31" fillId="0" borderId="56" xfId="0" applyFont="1" applyBorder="1" applyAlignment="1">
      <alignment vertical="center" wrapText="1"/>
    </xf>
    <xf numFmtId="0" fontId="31" fillId="0" borderId="57" xfId="0" applyFont="1" applyBorder="1" applyAlignment="1">
      <alignment vertical="center" wrapText="1"/>
    </xf>
    <xf numFmtId="0" fontId="32" fillId="12" borderId="55" xfId="0" applyFont="1" applyFill="1" applyBorder="1" applyAlignment="1">
      <alignment vertical="center" wrapText="1"/>
    </xf>
    <xf numFmtId="0" fontId="32" fillId="12" borderId="56" xfId="0" applyFont="1" applyFill="1" applyBorder="1" applyAlignment="1">
      <alignment vertical="center" wrapText="1"/>
    </xf>
    <xf numFmtId="0" fontId="32" fillId="12" borderId="57" xfId="0" applyFont="1" applyFill="1" applyBorder="1" applyAlignment="1">
      <alignment vertical="center" wrapText="1"/>
    </xf>
    <xf numFmtId="0" fontId="37" fillId="12" borderId="49" xfId="0" applyFont="1" applyFill="1" applyBorder="1" applyAlignment="1">
      <alignment vertical="center" wrapText="1"/>
    </xf>
    <xf numFmtId="0" fontId="37" fillId="12" borderId="50" xfId="0" applyFont="1" applyFill="1" applyBorder="1" applyAlignment="1">
      <alignment vertical="center" wrapText="1"/>
    </xf>
    <xf numFmtId="0" fontId="37" fillId="12" borderId="51" xfId="0" applyFont="1" applyFill="1" applyBorder="1" applyAlignment="1">
      <alignment vertical="center" wrapText="1"/>
    </xf>
    <xf numFmtId="0" fontId="24" fillId="0" borderId="0" xfId="0" applyFont="1" applyAlignment="1">
      <alignment horizontal="center"/>
    </xf>
  </cellXfs>
  <cellStyles count="2">
    <cellStyle name="Normal" xfId="0" builtinId="0"/>
    <cellStyle name="Percent" xfId="1" builtinId="5"/>
  </cellStyles>
  <dxfs count="32"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66FF66"/>
        </patternFill>
      </fill>
    </dxf>
    <dxf>
      <fill>
        <patternFill>
          <bgColor theme="1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66FF66"/>
        </patternFill>
      </fill>
    </dxf>
    <dxf>
      <fill>
        <patternFill>
          <bgColor theme="1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66FF66"/>
        </patternFill>
      </fill>
    </dxf>
    <dxf>
      <fill>
        <patternFill>
          <bgColor theme="1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66FF66"/>
        </patternFill>
      </fill>
    </dxf>
    <dxf>
      <fill>
        <patternFill>
          <bgColor theme="1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66FF66"/>
        </patternFill>
      </fill>
    </dxf>
    <dxf>
      <fill>
        <patternFill>
          <bgColor theme="1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66FF66"/>
        </patternFill>
      </fill>
    </dxf>
    <dxf>
      <fill>
        <patternFill>
          <bgColor theme="1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66FF66"/>
        </patternFill>
      </fill>
    </dxf>
    <dxf>
      <fill>
        <patternFill>
          <bgColor theme="1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66FF66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CC9900"/>
      <color rgb="FFFF00FF"/>
      <color rgb="FFFFFFCC"/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/>
              <a:t>Waste Sheets</a:t>
            </a:r>
          </a:p>
        </c:rich>
      </c:tx>
      <c:layout>
        <c:manualLayout>
          <c:xMode val="edge"/>
          <c:yMode val="edge"/>
          <c:x val="0.69488117901923452"/>
          <c:y val="0.8082191780821917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4923917114932364"/>
          <c:y val="0.26158891076115487"/>
          <c:w val="0.49962711566606555"/>
          <c:h val="0.67918077427821522"/>
        </c:manualLayout>
      </c:layout>
      <c:pieChart>
        <c:varyColors val="1"/>
        <c:ser>
          <c:idx val="0"/>
          <c:order val="0"/>
          <c:tx>
            <c:strRef>
              <c:f>SUM!$A$11</c:f>
              <c:strCache>
                <c:ptCount val="1"/>
                <c:pt idx="0">
                  <c:v>Week Totals</c:v>
                </c:pt>
              </c:strCache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9A3B-42F7-9224-6AF6D689F5E6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9A3B-42F7-9224-6AF6D689F5E6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9A3B-42F7-9224-6AF6D689F5E6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9A3B-42F7-9224-6AF6D689F5E6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9A3B-42F7-9224-6AF6D689F5E6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9A3B-42F7-9224-6AF6D689F5E6}"/>
              </c:ext>
            </c:extLst>
          </c:dPt>
          <c:dLbls>
            <c:dLbl>
              <c:idx val="0"/>
              <c:layout>
                <c:manualLayout>
                  <c:x val="6.4607218847625589E-2"/>
                  <c:y val="-3.478337935030848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A3B-42F7-9224-6AF6D689F5E6}"/>
                </c:ext>
              </c:extLst>
            </c:dLbl>
            <c:dLbl>
              <c:idx val="1"/>
              <c:layout>
                <c:manualLayout>
                  <c:x val="6.0136951123914414E-2"/>
                  <c:y val="-4.229232283464570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A3B-42F7-9224-6AF6D689F5E6}"/>
                </c:ext>
              </c:extLst>
            </c:dLbl>
            <c:dLbl>
              <c:idx val="2"/>
              <c:layout>
                <c:manualLayout>
                  <c:x val="-7.4702886247877784E-2"/>
                  <c:y val="-8.68744098205854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A3B-42F7-9224-6AF6D689F5E6}"/>
                </c:ext>
              </c:extLst>
            </c:dLbl>
            <c:dLbl>
              <c:idx val="3"/>
              <c:layout>
                <c:manualLayout>
                  <c:x val="-0.22693450944350693"/>
                  <c:y val="0.1067173623844964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A3B-42F7-9224-6AF6D689F5E6}"/>
                </c:ext>
              </c:extLst>
            </c:dLbl>
            <c:dLbl>
              <c:idx val="4"/>
              <c:layout>
                <c:manualLayout>
                  <c:x val="-0.1813217048126938"/>
                  <c:y val="-4.910293747528134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A3B-42F7-9224-6AF6D689F5E6}"/>
                </c:ext>
              </c:extLst>
            </c:dLbl>
            <c:dLbl>
              <c:idx val="5"/>
              <c:layout>
                <c:manualLayout>
                  <c:x val="2.7502934804854728E-2"/>
                  <c:y val="-9.237139107611548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A3B-42F7-9224-6AF6D689F5E6}"/>
                </c:ext>
              </c:extLst>
            </c:dLbl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pattFill prst="pct75">
                    <a:fgClr>
                      <a:schemeClr val="dk1">
                        <a:lumMod val="75000"/>
                        <a:lumOff val="25000"/>
                      </a:schemeClr>
                    </a:fgClr>
                    <a:bgClr>
                      <a:schemeClr val="dk1">
                        <a:lumMod val="65000"/>
                        <a:lumOff val="35000"/>
                      </a:schemeClr>
                    </a:bgClr>
                  </a:pattFill>
                  <a:ln>
                    <a:noFill/>
                  </a:ln>
                </c15:spPr>
              </c:ext>
            </c:extLst>
          </c:dLbls>
          <c:cat>
            <c:strRef>
              <c:f>SUM!$C$10:$H$10</c:f>
              <c:strCache>
                <c:ptCount val="6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</c:strCache>
            </c:strRef>
          </c:cat>
          <c:val>
            <c:numRef>
              <c:f>SUM!$C$11:$H$11</c:f>
              <c:numCache>
                <c:formatCode>General</c:formatCode>
                <c:ptCount val="6"/>
                <c:pt idx="0">
                  <c:v>25</c:v>
                </c:pt>
                <c:pt idx="1">
                  <c:v>36</c:v>
                </c:pt>
                <c:pt idx="2">
                  <c:v>144</c:v>
                </c:pt>
                <c:pt idx="3">
                  <c:v>26</c:v>
                </c:pt>
                <c:pt idx="4">
                  <c:v>6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9A3B-42F7-9224-6AF6D689F5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1051731727943577"/>
          <c:y val="5.9580052493438333E-2"/>
          <c:w val="0.15883134912206856"/>
          <c:h val="0.28997228017971999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8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sz="8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SUN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3.8041716449063609E-2"/>
          <c:y val="0.14082873734934342"/>
          <c:w val="0.91837563451776649"/>
          <c:h val="0.76661016949152538"/>
        </c:manualLayout>
      </c:layout>
      <c:pieChart>
        <c:varyColors val="1"/>
        <c:ser>
          <c:idx val="6"/>
          <c:order val="6"/>
          <c:tx>
            <c:strRef>
              <c:f>SUM!$A$9</c:f>
              <c:strCache>
                <c:ptCount val="1"/>
                <c:pt idx="0">
                  <c:v>Sunday</c:v>
                </c:pt>
              </c:strCache>
              <c:extLst xmlns:c15="http://schemas.microsoft.com/office/drawing/2012/chart"/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B-5587-4AB7-B29A-156D46D39020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D-5587-4AB7-B29A-156D46D39020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F-5587-4AB7-B29A-156D46D39020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61-5587-4AB7-B29A-156D46D39020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63-5587-4AB7-B29A-156D46D39020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65-5587-4AB7-B29A-156D46D39020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67-5587-4AB7-B29A-156D46D39020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SUM!$B$2:$I$2</c15:sqref>
                  </c15:fullRef>
                </c:ext>
              </c:extLst>
              <c:f>SUM!$C$2:$I$2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SUM!$B$9:$I$9</c15:sqref>
                  </c15:fullRef>
                </c:ext>
              </c:extLst>
              <c:f>SUM!$C$9:$I$9</c:f>
              <c:numCache>
                <c:formatCode>General</c:formatCode>
                <c:ptCount val="7"/>
                <c:pt idx="0">
                  <c:v>17</c:v>
                </c:pt>
                <c:pt idx="1">
                  <c:v>8</c:v>
                </c:pt>
                <c:pt idx="2">
                  <c:v>40</c:v>
                </c:pt>
                <c:pt idx="3">
                  <c:v>7</c:v>
                </c:pt>
                <c:pt idx="4">
                  <c:v>1</c:v>
                </c:pt>
                <c:pt idx="5">
                  <c:v>0</c:v>
                </c:pt>
                <c:pt idx="6">
                  <c:v>47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68-5587-4AB7-B29A-156D46D390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SUM!$A$3</c15:sqref>
                        </c15:formulaRef>
                      </c:ext>
                    </c:extLst>
                    <c:strCache>
                      <c:ptCount val="1"/>
                      <c:pt idx="0">
                        <c:v>Monday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0-5587-4AB7-B29A-156D46D39020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2-5587-4AB7-B29A-156D46D39020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4-5587-4AB7-B29A-156D46D39020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6-5587-4AB7-B29A-156D46D39020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8-5587-4AB7-B29A-156D46D39020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A-5587-4AB7-B29A-156D46D39020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C-5587-4AB7-B29A-156D46D39020}"/>
                    </c:ext>
                  </c:extLst>
                </c:dPt>
                <c:cat>
                  <c:strRef>
                    <c:extLst>
                      <c:ext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SUM!$B$3:$I$3</c15:sqref>
                        </c15:fullRef>
                        <c15:formulaRef>
                          <c15:sqref>SUM!$C$3:$I$3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4</c:v>
                      </c:pt>
                      <c:pt idx="2">
                        <c:v>16</c:v>
                      </c:pt>
                      <c:pt idx="3">
                        <c:v>1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33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D-5587-4AB7-B29A-156D46D39020}"/>
                  </c:ext>
                </c:extLst>
              </c15:ser>
            </c15:filteredPieSeries>
            <c15:filteredPi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SUM!$A$4</c15:sqref>
                        </c15:formulaRef>
                      </c:ext>
                    </c:extLst>
                    <c:strCache>
                      <c:ptCount val="1"/>
                      <c:pt idx="0">
                        <c:v>Tuesday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F-5587-4AB7-B29A-156D46D39020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1-5587-4AB7-B29A-156D46D39020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3-5587-4AB7-B29A-156D46D39020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5-5587-4AB7-B29A-156D46D39020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7-5587-4AB7-B29A-156D46D39020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9-5587-4AB7-B29A-156D46D39020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2B-5587-4AB7-B29A-156D46D39020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SUM!$B$4:$I$4</c15:sqref>
                        </c15:fullRef>
                        <c15:formulaRef>
                          <c15:sqref>SUM!$C$4:$I$4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8</c:v>
                      </c:pt>
                      <c:pt idx="1">
                        <c:v>5</c:v>
                      </c:pt>
                      <c:pt idx="2">
                        <c:v>10</c:v>
                      </c:pt>
                      <c:pt idx="3">
                        <c:v>4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23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C-5587-4AB7-B29A-156D46D39020}"/>
                  </c:ext>
                </c:extLst>
              </c15:ser>
            </c15:filteredPieSeries>
            <c15:filteredPi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SUM!$A$5</c15:sqref>
                        </c15:formulaRef>
                      </c:ext>
                    </c:extLst>
                    <c:strCache>
                      <c:ptCount val="1"/>
                      <c:pt idx="0">
                        <c:v>Wednesday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1-5587-4AB7-B29A-156D46D39020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3-5587-4AB7-B29A-156D46D39020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5-5587-4AB7-B29A-156D46D39020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7-5587-4AB7-B29A-156D46D39020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9-5587-4AB7-B29A-156D46D39020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B-5587-4AB7-B29A-156D46D39020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0D-5587-4AB7-B29A-156D46D39020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SUM!$B$5:$I$5</c15:sqref>
                        </c15:fullRef>
                        <c15:formulaRef>
                          <c15:sqref>SUM!$C$5:$I$5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6</c:v>
                      </c:pt>
                      <c:pt idx="2">
                        <c:v>11</c:v>
                      </c:pt>
                      <c:pt idx="3">
                        <c:v>5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19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E-5587-4AB7-B29A-156D46D39020}"/>
                  </c:ext>
                </c:extLst>
              </c15:ser>
            </c15:filteredPieSeries>
            <c15:filteredPi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SUM!$A$6</c15:sqref>
                        </c15:formulaRef>
                      </c:ext>
                    </c:extLst>
                    <c:strCache>
                      <c:ptCount val="1"/>
                      <c:pt idx="0">
                        <c:v>Thursday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E-5587-4AB7-B29A-156D46D39020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0-5587-4AB7-B29A-156D46D39020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2-5587-4AB7-B29A-156D46D39020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4-5587-4AB7-B29A-156D46D39020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6-5587-4AB7-B29A-156D46D39020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8-5587-4AB7-B29A-156D46D39020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3A-5587-4AB7-B29A-156D46D39020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SUM!$B$6:$I$6</c15:sqref>
                        </c15:fullRef>
                        <c15:formulaRef>
                          <c15:sqref>SUM!$C$6:$I$6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5</c:v>
                      </c:pt>
                      <c:pt idx="2">
                        <c:v>21</c:v>
                      </c:pt>
                      <c:pt idx="3">
                        <c:v>4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29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B-5587-4AB7-B29A-156D46D39020}"/>
                  </c:ext>
                </c:extLst>
              </c15:ser>
            </c15:filteredPieSeries>
            <c15:filteredPi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SUM!$A$7</c15:sqref>
                        </c15:formulaRef>
                      </c:ext>
                    </c:extLst>
                    <c:strCache>
                      <c:ptCount val="1"/>
                      <c:pt idx="0">
                        <c:v>Friday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D-5587-4AB7-B29A-156D46D39020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F-5587-4AB7-B29A-156D46D39020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1-5587-4AB7-B29A-156D46D39020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3-5587-4AB7-B29A-156D46D39020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5-5587-4AB7-B29A-156D46D39020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7-5587-4AB7-B29A-156D46D39020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49-5587-4AB7-B29A-156D46D39020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SUM!$B$7:$I$7</c15:sqref>
                        </c15:fullRef>
                        <c15:formulaRef>
                          <c15:sqref>SUM!$C$7:$I$7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8</c:v>
                      </c:pt>
                      <c:pt idx="2">
                        <c:v>46</c:v>
                      </c:pt>
                      <c:pt idx="3">
                        <c:v>5</c:v>
                      </c:pt>
                      <c:pt idx="4">
                        <c:v>5</c:v>
                      </c:pt>
                      <c:pt idx="5">
                        <c:v>1</c:v>
                      </c:pt>
                      <c:pt idx="6">
                        <c:v>48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4A-5587-4AB7-B29A-156D46D39020}"/>
                  </c:ext>
                </c:extLst>
              </c15:ser>
            </c15:filteredPieSeries>
            <c15:filteredPi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SUM!$A$8</c15:sqref>
                        </c15:formulaRef>
                      </c:ext>
                    </c:extLst>
                    <c:strCache>
                      <c:ptCount val="1"/>
                      <c:pt idx="0">
                        <c:v>Saturday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C-5587-4AB7-B29A-156D46D39020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E-5587-4AB7-B29A-156D46D39020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0-5587-4AB7-B29A-156D46D39020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2-5587-4AB7-B29A-156D46D39020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4-5587-4AB7-B29A-156D46D39020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6-5587-4AB7-B29A-156D46D39020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58-5587-4AB7-B29A-156D46D39020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SUM!$B$8:$I$8</c15:sqref>
                        </c15:fullRef>
                        <c15:formulaRef>
                          <c15:sqref>SUM!$C$8:$I$8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59-5587-4AB7-B29A-156D46D39020}"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1280571190027212E-2"/>
          <c:y val="0.89393509834095275"/>
          <c:w val="0.85937612460234059"/>
          <c:h val="7.1828097094139981E-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5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0375668067398312E-2"/>
          <c:y val="5.0925925925925923E-2"/>
          <c:w val="0.96822536820203176"/>
          <c:h val="0.82792016425144854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SUM!$L$2</c:f>
              <c:strCache>
                <c:ptCount val="1"/>
                <c:pt idx="0">
                  <c:v>Bypass</c:v>
                </c:pt>
              </c:strCache>
            </c:strRef>
          </c:tx>
          <c:spPr>
            <a:solidFill>
              <a:srgbClr val="FF00FF"/>
            </a:solidFill>
            <a:ln>
              <a:noFill/>
            </a:ln>
            <a:effectLst/>
          </c:spPr>
          <c:invertIfNegative val="0"/>
          <c:cat>
            <c:strRef>
              <c:f>SUM!$A$3:$A$9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SUM!$L$3:$L$9</c:f>
              <c:numCache>
                <c:formatCode>0%</c:formatCode>
                <c:ptCount val="7"/>
                <c:pt idx="0">
                  <c:v>0</c:v>
                </c:pt>
                <c:pt idx="1">
                  <c:v>0.16666666666666666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0.14285714285714285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2D5-4841-BA8D-193FE48044BC}"/>
            </c:ext>
          </c:extLst>
        </c:ser>
        <c:ser>
          <c:idx val="2"/>
          <c:order val="1"/>
          <c:tx>
            <c:strRef>
              <c:f>SUM!$M$2</c:f>
              <c:strCache>
                <c:ptCount val="1"/>
                <c:pt idx="0">
                  <c:v>No Show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  <a:effectLst/>
          </c:spPr>
          <c:invertIfNegative val="0"/>
          <c:cat>
            <c:strRef>
              <c:f>SUM!$A$3:$A$9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SUM!$M$3:$M$9</c:f>
              <c:numCache>
                <c:formatCode>0%</c:formatCode>
                <c:ptCount val="7"/>
                <c:pt idx="0">
                  <c:v>7.407407407407407E-2</c:v>
                </c:pt>
                <c:pt idx="1">
                  <c:v>0.10416666666666667</c:v>
                </c:pt>
                <c:pt idx="2">
                  <c:v>0.14634146341463414</c:v>
                </c:pt>
                <c:pt idx="3">
                  <c:v>8.4745762711864403E-2</c:v>
                </c:pt>
                <c:pt idx="4">
                  <c:v>7.407407407407407E-2</c:v>
                </c:pt>
                <c:pt idx="5">
                  <c:v>0</c:v>
                </c:pt>
                <c:pt idx="6">
                  <c:v>6.7226890756302518E-2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2D5-4841-BA8D-193FE48044BC}"/>
            </c:ext>
          </c:extLst>
        </c:ser>
        <c:ser>
          <c:idx val="3"/>
          <c:order val="2"/>
          <c:tx>
            <c:strRef>
              <c:f>SUM!$N$2</c:f>
              <c:strCache>
                <c:ptCount val="1"/>
                <c:pt idx="0">
                  <c:v>Declined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SUM!$A$3:$A$9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SUM!$N$3:$N$9</c:f>
              <c:numCache>
                <c:formatCode>0%</c:formatCode>
                <c:ptCount val="7"/>
                <c:pt idx="0">
                  <c:v>0.29629629629629628</c:v>
                </c:pt>
                <c:pt idx="1">
                  <c:v>0.20833333333333334</c:v>
                </c:pt>
                <c:pt idx="2">
                  <c:v>0.26829268292682928</c:v>
                </c:pt>
                <c:pt idx="3">
                  <c:v>0.3559322033898305</c:v>
                </c:pt>
                <c:pt idx="4">
                  <c:v>0.42592592592592593</c:v>
                </c:pt>
                <c:pt idx="5">
                  <c:v>0</c:v>
                </c:pt>
                <c:pt idx="6">
                  <c:v>0.33613445378151263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2D5-4841-BA8D-193FE48044BC}"/>
            </c:ext>
          </c:extLst>
        </c:ser>
        <c:ser>
          <c:idx val="4"/>
          <c:order val="3"/>
          <c:tx>
            <c:strRef>
              <c:f>SUM!$O$2</c:f>
              <c:strCache>
                <c:ptCount val="1"/>
                <c:pt idx="0">
                  <c:v>Duplicates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cat>
            <c:strRef>
              <c:f>SUM!$A$3:$A$9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SUM!$O$3:$O$9</c:f>
              <c:numCache>
                <c:formatCode>0%</c:formatCode>
                <c:ptCount val="7"/>
                <c:pt idx="0">
                  <c:v>1.8518518518518517E-2</c:v>
                </c:pt>
                <c:pt idx="1">
                  <c:v>8.3333333333333329E-2</c:v>
                </c:pt>
                <c:pt idx="2">
                  <c:v>0.12195121951219512</c:v>
                </c:pt>
                <c:pt idx="3">
                  <c:v>6.7796610169491525E-2</c:v>
                </c:pt>
                <c:pt idx="4">
                  <c:v>4.6296296296296294E-2</c:v>
                </c:pt>
                <c:pt idx="5">
                  <c:v>0</c:v>
                </c:pt>
                <c:pt idx="6">
                  <c:v>5.8823529411764705E-2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2D5-4841-BA8D-193FE48044BC}"/>
            </c:ext>
          </c:extLst>
        </c:ser>
        <c:ser>
          <c:idx val="5"/>
          <c:order val="4"/>
          <c:tx>
            <c:strRef>
              <c:f>SUM!$P$2</c:f>
              <c:strCache>
                <c:ptCount val="1"/>
                <c:pt idx="0">
                  <c:v>Digital-only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cat>
            <c:strRef>
              <c:f>SUM!$A$3:$A$9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SUM!$P$3:$P$9</c:f>
              <c:numCache>
                <c:formatCode>0%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4.6296296296296294E-2</c:v>
                </c:pt>
                <c:pt idx="5">
                  <c:v>0</c:v>
                </c:pt>
                <c:pt idx="6">
                  <c:v>8.4033613445378148E-3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2D5-4841-BA8D-193FE48044BC}"/>
            </c:ext>
          </c:extLst>
        </c:ser>
        <c:ser>
          <c:idx val="6"/>
          <c:order val="5"/>
          <c:tx>
            <c:strRef>
              <c:f>SUM!$Q$2</c:f>
              <c:strCache>
                <c:ptCount val="1"/>
                <c:pt idx="0">
                  <c:v>Stolen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f>SUM!$A$3:$A$9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SUM!$Q$3:$Q$9</c:f>
              <c:numCache>
                <c:formatCode>0%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9.2592592592592587E-3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2D5-4841-BA8D-193FE48044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10670607"/>
        <c:axId val="1451890784"/>
      </c:barChart>
      <c:catAx>
        <c:axId val="2010670607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51890784"/>
        <c:crosses val="autoZero"/>
        <c:auto val="1"/>
        <c:lblAlgn val="ctr"/>
        <c:lblOffset val="100"/>
        <c:noMultiLvlLbl val="0"/>
      </c:catAx>
      <c:valAx>
        <c:axId val="1451890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106706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6068322013457621"/>
          <c:y val="5.4406956825231764E-2"/>
          <c:w val="0.27037016432770283"/>
          <c:h val="7.492147128270694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600"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SUM!$A$11</c:f>
              <c:strCache>
                <c:ptCount val="1"/>
                <c:pt idx="0">
                  <c:v>Week Totals</c:v>
                </c:pt>
              </c:strCache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F4F1-49E8-AD11-557C480BD9B1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F4F1-49E8-AD11-557C480BD9B1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F4F1-49E8-AD11-557C480BD9B1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F4F1-49E8-AD11-557C480BD9B1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F4F1-49E8-AD11-557C480BD9B1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F4F1-49E8-AD11-557C480BD9B1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F4F1-49E8-AD11-557C480BD9B1}"/>
              </c:ext>
            </c:extLst>
          </c:dPt>
          <c:dLbls>
            <c:dLbl>
              <c:idx val="0"/>
              <c:layout>
                <c:manualLayout>
                  <c:x val="6.8205249343831958E-2"/>
                  <c:y val="-1.909700161202999E-1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4F1-49E8-AD11-557C480BD9B1}"/>
                </c:ext>
              </c:extLst>
            </c:dLbl>
            <c:dLbl>
              <c:idx val="1"/>
              <c:layout>
                <c:manualLayout>
                  <c:x val="5.8498162729658791E-2"/>
                  <c:y val="4.5662100456621002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4F1-49E8-AD11-557C480BD9B1}"/>
                </c:ext>
              </c:extLst>
            </c:dLbl>
            <c:dLbl>
              <c:idx val="3"/>
              <c:layout>
                <c:manualLayout>
                  <c:x val="0.16695958005249345"/>
                  <c:y val="-0.1179222440944881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4F1-49E8-AD11-557C480BD9B1}"/>
                </c:ext>
              </c:extLst>
            </c:dLbl>
            <c:dLbl>
              <c:idx val="4"/>
              <c:layout>
                <c:manualLayout>
                  <c:x val="0.15835170603674539"/>
                  <c:y val="0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4F1-49E8-AD11-557C480BD9B1}"/>
                </c:ext>
              </c:extLst>
            </c:dLbl>
            <c:dLbl>
              <c:idx val="5"/>
              <c:layout>
                <c:manualLayout>
                  <c:x val="-0.23684986876640421"/>
                  <c:y val="-8.749999999999999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4F1-49E8-AD11-557C480BD9B1}"/>
                </c:ext>
              </c:extLst>
            </c:dLbl>
            <c:dLbl>
              <c:idx val="6"/>
              <c:layout>
                <c:manualLayout>
                  <c:x val="-1.3333333333333338E-2"/>
                  <c:y val="-0.145833333333333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F4F1-49E8-AD11-557C480BD9B1}"/>
                </c:ext>
              </c:extLst>
            </c:dLbl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pattFill prst="pct75">
                    <a:fgClr>
                      <a:schemeClr val="dk1">
                        <a:lumMod val="75000"/>
                        <a:lumOff val="25000"/>
                      </a:schemeClr>
                    </a:fgClr>
                    <a:bgClr>
                      <a:schemeClr val="dk1">
                        <a:lumMod val="65000"/>
                        <a:lumOff val="35000"/>
                      </a:schemeClr>
                    </a:bgClr>
                  </a:pattFill>
                  <a:ln>
                    <a:noFill/>
                  </a:ln>
                </c15:spPr>
              </c:ext>
            </c:extLst>
          </c:dLbls>
          <c:cat>
            <c:strRef>
              <c:f>SUM!$C$10:$I$10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f>SUM!$C$11:$I$11</c:f>
              <c:numCache>
                <c:formatCode>General</c:formatCode>
                <c:ptCount val="7"/>
                <c:pt idx="0">
                  <c:v>25</c:v>
                </c:pt>
                <c:pt idx="1">
                  <c:v>36</c:v>
                </c:pt>
                <c:pt idx="2">
                  <c:v>144</c:v>
                </c:pt>
                <c:pt idx="3">
                  <c:v>26</c:v>
                </c:pt>
                <c:pt idx="4">
                  <c:v>6</c:v>
                </c:pt>
                <c:pt idx="5">
                  <c:v>1</c:v>
                </c:pt>
                <c:pt idx="6">
                  <c:v>199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F4F1-49E8-AD11-557C480BD9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8920551181102361"/>
          <c:y val="0.1275094380325747"/>
          <c:w val="0.19182309711286089"/>
          <c:h val="0.3346874719372591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8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Daily Success Rate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SUM!$K$2</c:f>
              <c:strCache>
                <c:ptCount val="1"/>
                <c:pt idx="0">
                  <c:v>Success Rate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cat>
            <c:strRef>
              <c:f>SUM!$J$3:$J$9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SUM!$K$3:$K$9</c:f>
              <c:numCache>
                <c:formatCode>0%</c:formatCode>
                <c:ptCount val="7"/>
                <c:pt idx="0">
                  <c:v>0.61111111111111116</c:v>
                </c:pt>
                <c:pt idx="1">
                  <c:v>0.47916666666666669</c:v>
                </c:pt>
                <c:pt idx="2">
                  <c:v>0.46341463414634149</c:v>
                </c:pt>
                <c:pt idx="3">
                  <c:v>0.49152542372881358</c:v>
                </c:pt>
                <c:pt idx="4">
                  <c:v>0.44444444444444442</c:v>
                </c:pt>
                <c:pt idx="5">
                  <c:v>0</c:v>
                </c:pt>
                <c:pt idx="6">
                  <c:v>0.3949579831932773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E7-4037-973C-C7541C20D4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38913376"/>
        <c:axId val="540489455"/>
      </c:barChart>
      <c:catAx>
        <c:axId val="638913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0489455"/>
        <c:crosses val="autoZero"/>
        <c:auto val="1"/>
        <c:lblAlgn val="ctr"/>
        <c:lblOffset val="100"/>
        <c:noMultiLvlLbl val="0"/>
      </c:catAx>
      <c:valAx>
        <c:axId val="540489455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89133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Daily</a:t>
            </a:r>
            <a:r>
              <a:rPr lang="en-US" baseline="0"/>
              <a:t> Sales </a:t>
            </a:r>
            <a:r>
              <a:rPr lang="en-US" sz="1050" baseline="0"/>
              <a:t> (potential vs. actual)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8946055344601321E-2"/>
          <c:y val="0.1735204678362573"/>
          <c:w val="0.89061465360980141"/>
          <c:h val="0.717949624717962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SUM!$B$2</c:f>
              <c:strCache>
                <c:ptCount val="1"/>
                <c:pt idx="0">
                  <c:v># Printed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strRef>
              <c:f>SUM!$A$3:$A$9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SUM!$B$3:$B$9</c:f>
              <c:numCache>
                <c:formatCode>General</c:formatCode>
                <c:ptCount val="7"/>
                <c:pt idx="0">
                  <c:v>54</c:v>
                </c:pt>
                <c:pt idx="1">
                  <c:v>48</c:v>
                </c:pt>
                <c:pt idx="2">
                  <c:v>41</c:v>
                </c:pt>
                <c:pt idx="3">
                  <c:v>59</c:v>
                </c:pt>
                <c:pt idx="4">
                  <c:v>108</c:v>
                </c:pt>
                <c:pt idx="5">
                  <c:v>0</c:v>
                </c:pt>
                <c:pt idx="6">
                  <c:v>119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7B-4425-BA8B-21D7D107877C}"/>
            </c:ext>
          </c:extLst>
        </c:ser>
        <c:ser>
          <c:idx val="7"/>
          <c:order val="1"/>
          <c:tx>
            <c:strRef>
              <c:f>SUM!$I$2</c:f>
              <c:strCache>
                <c:ptCount val="1"/>
                <c:pt idx="0">
                  <c:v># Sold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strRef>
              <c:f>SUM!$A$3:$A$9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SUM!$I$3:$I$9</c:f>
              <c:numCache>
                <c:formatCode>General</c:formatCode>
                <c:ptCount val="7"/>
                <c:pt idx="0">
                  <c:v>33</c:v>
                </c:pt>
                <c:pt idx="1">
                  <c:v>23</c:v>
                </c:pt>
                <c:pt idx="2">
                  <c:v>19</c:v>
                </c:pt>
                <c:pt idx="3">
                  <c:v>29</c:v>
                </c:pt>
                <c:pt idx="4">
                  <c:v>48</c:v>
                </c:pt>
                <c:pt idx="5">
                  <c:v>0</c:v>
                </c:pt>
                <c:pt idx="6">
                  <c:v>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57B-4425-BA8B-21D7D10787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52180063"/>
        <c:axId val="734609455"/>
      </c:barChart>
      <c:catAx>
        <c:axId val="12521800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4609455"/>
        <c:crosses val="autoZero"/>
        <c:auto val="1"/>
        <c:lblAlgn val="ctr"/>
        <c:lblOffset val="100"/>
        <c:noMultiLvlLbl val="0"/>
      </c:catAx>
      <c:valAx>
        <c:axId val="7346094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5218006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8329843818329074"/>
          <c:y val="0.10233862872404104"/>
          <c:w val="0.25000615540423793"/>
          <c:h val="7.894792098356126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MON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4.5786053681714851E-2"/>
          <c:y val="0.1416621923686073"/>
          <c:w val="0.91837563451776649"/>
          <c:h val="0.76661016949152538"/>
        </c:manualLayout>
      </c:layout>
      <c:pieChart>
        <c:varyColors val="1"/>
        <c:ser>
          <c:idx val="0"/>
          <c:order val="0"/>
          <c:tx>
            <c:strRef>
              <c:f>SUM!$A$3</c:f>
              <c:strCache>
                <c:ptCount val="1"/>
                <c:pt idx="0">
                  <c:v>Monday</c:v>
                </c:pt>
              </c:strCache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20FF-4776-A87E-D9F57FEB7413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20FF-4776-A87E-D9F57FEB7413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20FF-4776-A87E-D9F57FEB7413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20FF-4776-A87E-D9F57FEB7413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20FF-4776-A87E-D9F57FEB7413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20FF-4776-A87E-D9F57FEB7413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20FF-4776-A87E-D9F57FEB7413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SUM!$B$2:$I$2</c15:sqref>
                  </c15:fullRef>
                </c:ext>
              </c:extLst>
              <c:f>SUM!$C$2:$I$2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SUM!$B$3:$I$3</c15:sqref>
                  </c15:fullRef>
                </c:ext>
              </c:extLst>
              <c:f>SUM!$C$3:$I$3</c:f>
              <c:numCache>
                <c:formatCode>General</c:formatCode>
                <c:ptCount val="7"/>
                <c:pt idx="0">
                  <c:v>0</c:v>
                </c:pt>
                <c:pt idx="1">
                  <c:v>4</c:v>
                </c:pt>
                <c:pt idx="2">
                  <c:v>16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20FF-4776-A87E-D9F57FEB7413}"/>
            </c:ext>
          </c:extLst>
        </c:ser>
        <c:ser>
          <c:idx val="1"/>
          <c:order val="1"/>
          <c:tx>
            <c:strRef>
              <c:f>SUM!$A$4</c:f>
              <c:strCache>
                <c:ptCount val="1"/>
                <c:pt idx="0">
                  <c:v>Tuesday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0-20FF-4776-A87E-D9F57FEB741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2-20FF-4776-A87E-D9F57FEB741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4-20FF-4776-A87E-D9F57FEB741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6-20FF-4776-A87E-D9F57FEB741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8-20FF-4776-A87E-D9F57FEB7413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A-20FF-4776-A87E-D9F57FEB7413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C-20FF-4776-A87E-D9F57FEB7413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SUM!$B$2:$I$2</c15:sqref>
                  </c15:fullRef>
                </c:ext>
              </c:extLst>
              <c:f>SUM!$C$2:$I$2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SUM!$B$4:$I$4</c15:sqref>
                  </c15:fullRef>
                </c:ext>
              </c:extLst>
              <c:f>SUM!$C$4:$I$4</c:f>
              <c:numCache>
                <c:formatCode>General</c:formatCode>
                <c:ptCount val="7"/>
                <c:pt idx="0">
                  <c:v>8</c:v>
                </c:pt>
                <c:pt idx="1">
                  <c:v>5</c:v>
                </c:pt>
                <c:pt idx="2">
                  <c:v>10</c:v>
                </c:pt>
                <c:pt idx="3">
                  <c:v>4</c:v>
                </c:pt>
                <c:pt idx="4">
                  <c:v>0</c:v>
                </c:pt>
                <c:pt idx="5">
                  <c:v>0</c:v>
                </c:pt>
                <c:pt idx="6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20FF-4776-A87E-D9F57FEB7413}"/>
            </c:ext>
          </c:extLst>
        </c:ser>
        <c:ser>
          <c:idx val="2"/>
          <c:order val="2"/>
          <c:tx>
            <c:strRef>
              <c:f>SUM!$A$5</c:f>
              <c:strCache>
                <c:ptCount val="1"/>
                <c:pt idx="0">
                  <c:v>Wednesday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F-20FF-4776-A87E-D9F57FEB741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1-20FF-4776-A87E-D9F57FEB741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3-20FF-4776-A87E-D9F57FEB741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5-20FF-4776-A87E-D9F57FEB741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7-20FF-4776-A87E-D9F57FEB7413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9-20FF-4776-A87E-D9F57FEB7413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B-20FF-4776-A87E-D9F57FEB7413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SUM!$B$2:$I$2</c15:sqref>
                  </c15:fullRef>
                </c:ext>
              </c:extLst>
              <c:f>SUM!$C$2:$I$2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SUM!$B$5:$I$5</c15:sqref>
                  </c15:fullRef>
                </c:ext>
              </c:extLst>
              <c:f>SUM!$C$5:$I$5</c:f>
              <c:numCache>
                <c:formatCode>General</c:formatCode>
                <c:ptCount val="7"/>
                <c:pt idx="0">
                  <c:v>0</c:v>
                </c:pt>
                <c:pt idx="1">
                  <c:v>6</c:v>
                </c:pt>
                <c:pt idx="2">
                  <c:v>11</c:v>
                </c:pt>
                <c:pt idx="3">
                  <c:v>5</c:v>
                </c:pt>
                <c:pt idx="4">
                  <c:v>0</c:v>
                </c:pt>
                <c:pt idx="5">
                  <c:v>0</c:v>
                </c:pt>
                <c:pt idx="6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C-20FF-4776-A87E-D9F57FEB7413}"/>
            </c:ext>
          </c:extLst>
        </c:ser>
        <c:ser>
          <c:idx val="3"/>
          <c:order val="3"/>
          <c:tx>
            <c:strRef>
              <c:f>SUM!$A$6</c:f>
              <c:strCache>
                <c:ptCount val="1"/>
                <c:pt idx="0">
                  <c:v>Thursday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E-20FF-4776-A87E-D9F57FEB741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0-20FF-4776-A87E-D9F57FEB741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2-20FF-4776-A87E-D9F57FEB741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4-20FF-4776-A87E-D9F57FEB741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6-20FF-4776-A87E-D9F57FEB7413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8-20FF-4776-A87E-D9F57FEB7413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A-20FF-4776-A87E-D9F57FEB7413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SUM!$B$2:$I$2</c15:sqref>
                  </c15:fullRef>
                </c:ext>
              </c:extLst>
              <c:f>SUM!$C$2:$I$2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SUM!$B$6:$I$6</c15:sqref>
                  </c15:fullRef>
                </c:ext>
              </c:extLst>
              <c:f>SUM!$C$6:$I$6</c:f>
              <c:numCache>
                <c:formatCode>General</c:formatCode>
                <c:ptCount val="7"/>
                <c:pt idx="0">
                  <c:v>0</c:v>
                </c:pt>
                <c:pt idx="1">
                  <c:v>5</c:v>
                </c:pt>
                <c:pt idx="2">
                  <c:v>21</c:v>
                </c:pt>
                <c:pt idx="3">
                  <c:v>4</c:v>
                </c:pt>
                <c:pt idx="4">
                  <c:v>0</c:v>
                </c:pt>
                <c:pt idx="5">
                  <c:v>0</c:v>
                </c:pt>
                <c:pt idx="6">
                  <c:v>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B-20FF-4776-A87E-D9F57FEB7413}"/>
            </c:ext>
          </c:extLst>
        </c:ser>
        <c:ser>
          <c:idx val="4"/>
          <c:order val="4"/>
          <c:tx>
            <c:strRef>
              <c:f>SUM!$A$7</c:f>
              <c:strCache>
                <c:ptCount val="1"/>
                <c:pt idx="0">
                  <c:v>Friday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D-20FF-4776-A87E-D9F57FEB741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F-20FF-4776-A87E-D9F57FEB741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1-20FF-4776-A87E-D9F57FEB741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3-20FF-4776-A87E-D9F57FEB741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5-20FF-4776-A87E-D9F57FEB7413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7-20FF-4776-A87E-D9F57FEB7413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9-20FF-4776-A87E-D9F57FEB7413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SUM!$B$2:$I$2</c15:sqref>
                  </c15:fullRef>
                </c:ext>
              </c:extLst>
              <c:f>SUM!$C$2:$I$2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SUM!$B$7:$I$7</c15:sqref>
                  </c15:fullRef>
                </c:ext>
              </c:extLst>
              <c:f>SUM!$C$7:$I$7</c:f>
              <c:numCache>
                <c:formatCode>General</c:formatCode>
                <c:ptCount val="7"/>
                <c:pt idx="0">
                  <c:v>0</c:v>
                </c:pt>
                <c:pt idx="1">
                  <c:v>8</c:v>
                </c:pt>
                <c:pt idx="2">
                  <c:v>46</c:v>
                </c:pt>
                <c:pt idx="3">
                  <c:v>5</c:v>
                </c:pt>
                <c:pt idx="4">
                  <c:v>5</c:v>
                </c:pt>
                <c:pt idx="5">
                  <c:v>1</c:v>
                </c:pt>
                <c:pt idx="6">
                  <c:v>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A-20FF-4776-A87E-D9F57FEB7413}"/>
            </c:ext>
          </c:extLst>
        </c:ser>
        <c:ser>
          <c:idx val="5"/>
          <c:order val="5"/>
          <c:tx>
            <c:strRef>
              <c:f>SUM!$A$8</c:f>
              <c:strCache>
                <c:ptCount val="1"/>
                <c:pt idx="0">
                  <c:v>Saturday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C-20FF-4776-A87E-D9F57FEB741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E-20FF-4776-A87E-D9F57FEB741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0-20FF-4776-A87E-D9F57FEB741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2-20FF-4776-A87E-D9F57FEB741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4-20FF-4776-A87E-D9F57FEB7413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6-20FF-4776-A87E-D9F57FEB7413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8-20FF-4776-A87E-D9F57FEB7413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SUM!$B$2:$I$2</c15:sqref>
                  </c15:fullRef>
                </c:ext>
              </c:extLst>
              <c:f>SUM!$C$2:$I$2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SUM!$B$8:$I$8</c15:sqref>
                  </c15:fullRef>
                </c:ext>
              </c:extLst>
              <c:f>SUM!$C$8:$I$8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59-20FF-4776-A87E-D9F57FEB7413}"/>
            </c:ext>
          </c:extLst>
        </c:ser>
        <c:ser>
          <c:idx val="6"/>
          <c:order val="6"/>
          <c:tx>
            <c:strRef>
              <c:f>SUM!$A$9</c:f>
              <c:strCache>
                <c:ptCount val="1"/>
                <c:pt idx="0">
                  <c:v>Sunday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B-20FF-4776-A87E-D9F57FEB741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D-20FF-4776-A87E-D9F57FEB741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F-20FF-4776-A87E-D9F57FEB741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61-20FF-4776-A87E-D9F57FEB741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63-20FF-4776-A87E-D9F57FEB7413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65-20FF-4776-A87E-D9F57FEB7413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67-20FF-4776-A87E-D9F57FEB7413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SUM!$B$2:$I$2</c15:sqref>
                  </c15:fullRef>
                </c:ext>
              </c:extLst>
              <c:f>SUM!$C$2:$I$2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SUM!$B$9:$I$9</c15:sqref>
                  </c15:fullRef>
                </c:ext>
              </c:extLst>
              <c:f>SUM!$C$9:$I$9</c:f>
              <c:numCache>
                <c:formatCode>General</c:formatCode>
                <c:ptCount val="7"/>
                <c:pt idx="0">
                  <c:v>17</c:v>
                </c:pt>
                <c:pt idx="1">
                  <c:v>8</c:v>
                </c:pt>
                <c:pt idx="2">
                  <c:v>40</c:v>
                </c:pt>
                <c:pt idx="3">
                  <c:v>7</c:v>
                </c:pt>
                <c:pt idx="4">
                  <c:v>1</c:v>
                </c:pt>
                <c:pt idx="5">
                  <c:v>0</c:v>
                </c:pt>
                <c:pt idx="6">
                  <c:v>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68-20FF-4776-A87E-D9F57FEB74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7832925175377826E-2"/>
          <c:y val="0.88822896424680153"/>
          <c:w val="0.92561199301415709"/>
          <c:h val="7.7534231188291197E-2"/>
        </c:manualLayout>
      </c:layout>
      <c:overlay val="0"/>
      <c:spPr>
        <a:solidFill>
          <a:schemeClr val="bg1">
            <a:lumMod val="85000"/>
          </a:schemeClr>
        </a:solidFill>
      </c:spPr>
      <c:txPr>
        <a:bodyPr/>
        <a:lstStyle/>
        <a:p>
          <a:pPr>
            <a:defRPr lang="en-US" sz="5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TUE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3.8041590954976792E-2"/>
          <c:y val="0.15289608770373034"/>
          <c:w val="0.91837563451776649"/>
          <c:h val="0.76661016949152538"/>
        </c:manualLayout>
      </c:layout>
      <c:pieChart>
        <c:varyColors val="1"/>
        <c:ser>
          <c:idx val="1"/>
          <c:order val="1"/>
          <c:tx>
            <c:strRef>
              <c:f>SUM!$A$4</c:f>
              <c:strCache>
                <c:ptCount val="1"/>
                <c:pt idx="0">
                  <c:v>Tuesday</c:v>
                </c:pt>
              </c:strCache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0-082A-46E0-A86E-D264CFE2CEFC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2-082A-46E0-A86E-D264CFE2CEFC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4-082A-46E0-A86E-D264CFE2CEFC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6-082A-46E0-A86E-D264CFE2CEFC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8-082A-46E0-A86E-D264CFE2CEFC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A-082A-46E0-A86E-D264CFE2CEFC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C-082A-46E0-A86E-D264CFE2CEFC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SUM!$B$2:$I$2</c15:sqref>
                  </c15:fullRef>
                </c:ext>
              </c:extLst>
              <c:f>SUM!$C$2:$I$2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SUM!$B$4:$I$4</c15:sqref>
                  </c15:fullRef>
                </c:ext>
              </c:extLst>
              <c:f>SUM!$C$4:$I$4</c:f>
              <c:numCache>
                <c:formatCode>General</c:formatCode>
                <c:ptCount val="7"/>
                <c:pt idx="0">
                  <c:v>8</c:v>
                </c:pt>
                <c:pt idx="1">
                  <c:v>5</c:v>
                </c:pt>
                <c:pt idx="2">
                  <c:v>10</c:v>
                </c:pt>
                <c:pt idx="3">
                  <c:v>4</c:v>
                </c:pt>
                <c:pt idx="4">
                  <c:v>0</c:v>
                </c:pt>
                <c:pt idx="5">
                  <c:v>0</c:v>
                </c:pt>
                <c:pt idx="6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082A-46E0-A86E-D264CFE2CE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SUM!$A$3</c15:sqref>
                        </c15:formulaRef>
                      </c:ext>
                    </c:extLst>
                    <c:strCache>
                      <c:ptCount val="1"/>
                      <c:pt idx="0">
                        <c:v>Monday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01-082A-46E0-A86E-D264CFE2CEFC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03-082A-46E0-A86E-D264CFE2CEFC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05-082A-46E0-A86E-D264CFE2CEFC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07-082A-46E0-A86E-D264CFE2CEFC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09-082A-46E0-A86E-D264CFE2CEFC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0B-082A-46E0-A86E-D264CFE2CEFC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0D-082A-46E0-A86E-D264CFE2CEFC}"/>
                    </c:ext>
                  </c:extLst>
                </c:dPt>
                <c:cat>
                  <c:strRef>
                    <c:extLst>
                      <c:ext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SUM!$B$3:$I$3</c15:sqref>
                        </c15:fullRef>
                        <c15:formulaRef>
                          <c15:sqref>SUM!$C$3:$I$3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4</c:v>
                      </c:pt>
                      <c:pt idx="2">
                        <c:v>16</c:v>
                      </c:pt>
                      <c:pt idx="3">
                        <c:v>1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33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E-082A-46E0-A86E-D264CFE2CEFC}"/>
                  </c:ext>
                </c:extLst>
              </c15:ser>
            </c15:filteredPieSeries>
            <c15:filteredPi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SUM!$A$5</c15:sqref>
                        </c15:formulaRef>
                      </c:ext>
                    </c:extLst>
                    <c:strCache>
                      <c:ptCount val="1"/>
                      <c:pt idx="0">
                        <c:v>Wednesday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F-082A-46E0-A86E-D264CFE2CEFC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1-082A-46E0-A86E-D264CFE2CEFC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3-082A-46E0-A86E-D264CFE2CEFC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5-082A-46E0-A86E-D264CFE2CEFC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7-082A-46E0-A86E-D264CFE2CEFC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9-082A-46E0-A86E-D264CFE2CEFC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2B-082A-46E0-A86E-D264CFE2CEFC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SUM!$B$5:$I$5</c15:sqref>
                        </c15:fullRef>
                        <c15:formulaRef>
                          <c15:sqref>SUM!$C$5:$I$5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6</c:v>
                      </c:pt>
                      <c:pt idx="2">
                        <c:v>11</c:v>
                      </c:pt>
                      <c:pt idx="3">
                        <c:v>5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19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C-082A-46E0-A86E-D264CFE2CEFC}"/>
                  </c:ext>
                </c:extLst>
              </c15:ser>
            </c15:filteredPieSeries>
            <c15:filteredPi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SUM!$A$6</c15:sqref>
                        </c15:formulaRef>
                      </c:ext>
                    </c:extLst>
                    <c:strCache>
                      <c:ptCount val="1"/>
                      <c:pt idx="0">
                        <c:v>Thursday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E-082A-46E0-A86E-D264CFE2CEFC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0-082A-46E0-A86E-D264CFE2CEFC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2-082A-46E0-A86E-D264CFE2CEFC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4-082A-46E0-A86E-D264CFE2CEFC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6-082A-46E0-A86E-D264CFE2CEFC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8-082A-46E0-A86E-D264CFE2CEFC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3A-082A-46E0-A86E-D264CFE2CEFC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SUM!$B$6:$I$6</c15:sqref>
                        </c15:fullRef>
                        <c15:formulaRef>
                          <c15:sqref>SUM!$C$6:$I$6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5</c:v>
                      </c:pt>
                      <c:pt idx="2">
                        <c:v>21</c:v>
                      </c:pt>
                      <c:pt idx="3">
                        <c:v>4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29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B-082A-46E0-A86E-D264CFE2CEFC}"/>
                  </c:ext>
                </c:extLst>
              </c15:ser>
            </c15:filteredPieSeries>
            <c15:filteredPi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SUM!$A$7</c15:sqref>
                        </c15:formulaRef>
                      </c:ext>
                    </c:extLst>
                    <c:strCache>
                      <c:ptCount val="1"/>
                      <c:pt idx="0">
                        <c:v>Friday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D-082A-46E0-A86E-D264CFE2CEFC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F-082A-46E0-A86E-D264CFE2CEFC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1-082A-46E0-A86E-D264CFE2CEFC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3-082A-46E0-A86E-D264CFE2CEFC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5-082A-46E0-A86E-D264CFE2CEFC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7-082A-46E0-A86E-D264CFE2CEFC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49-082A-46E0-A86E-D264CFE2CEFC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SUM!$B$7:$I$7</c15:sqref>
                        </c15:fullRef>
                        <c15:formulaRef>
                          <c15:sqref>SUM!$C$7:$I$7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8</c:v>
                      </c:pt>
                      <c:pt idx="2">
                        <c:v>46</c:v>
                      </c:pt>
                      <c:pt idx="3">
                        <c:v>5</c:v>
                      </c:pt>
                      <c:pt idx="4">
                        <c:v>5</c:v>
                      </c:pt>
                      <c:pt idx="5">
                        <c:v>1</c:v>
                      </c:pt>
                      <c:pt idx="6">
                        <c:v>48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4A-082A-46E0-A86E-D264CFE2CEFC}"/>
                  </c:ext>
                </c:extLst>
              </c15:ser>
            </c15:filteredPieSeries>
            <c15:filteredPi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SUM!$A$8</c15:sqref>
                        </c15:formulaRef>
                      </c:ext>
                    </c:extLst>
                    <c:strCache>
                      <c:ptCount val="1"/>
                      <c:pt idx="0">
                        <c:v>Saturday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C-082A-46E0-A86E-D264CFE2CEFC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E-082A-46E0-A86E-D264CFE2CEFC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0-082A-46E0-A86E-D264CFE2CEFC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2-082A-46E0-A86E-D264CFE2CEFC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4-082A-46E0-A86E-D264CFE2CEFC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6-082A-46E0-A86E-D264CFE2CEFC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58-082A-46E0-A86E-D264CFE2CEFC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SUM!$B$8:$I$8</c15:sqref>
                        </c15:fullRef>
                        <c15:formulaRef>
                          <c15:sqref>SUM!$C$8:$I$8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59-082A-46E0-A86E-D264CFE2CEFC}"/>
                  </c:ext>
                </c:extLst>
              </c15:ser>
            </c15:filteredPieSeries>
            <c15:filteredPi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SUM!$A$9</c15:sqref>
                        </c15:formulaRef>
                      </c:ext>
                    </c:extLst>
                    <c:strCache>
                      <c:ptCount val="1"/>
                      <c:pt idx="0">
                        <c:v>Sunday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B-082A-46E0-A86E-D264CFE2CEFC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D-082A-46E0-A86E-D264CFE2CEFC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F-082A-46E0-A86E-D264CFE2CEFC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1-082A-46E0-A86E-D264CFE2CEFC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3-082A-46E0-A86E-D264CFE2CEFC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5-082A-46E0-A86E-D264CFE2CEFC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67-082A-46E0-A86E-D264CFE2CEFC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SUM!$B$9:$I$9</c15:sqref>
                        </c15:fullRef>
                        <c15:formulaRef>
                          <c15:sqref>SUM!$C$9:$I$9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17</c:v>
                      </c:pt>
                      <c:pt idx="1">
                        <c:v>8</c:v>
                      </c:pt>
                      <c:pt idx="2">
                        <c:v>40</c:v>
                      </c:pt>
                      <c:pt idx="3">
                        <c:v>7</c:v>
                      </c:pt>
                      <c:pt idx="4">
                        <c:v>1</c:v>
                      </c:pt>
                      <c:pt idx="5">
                        <c:v>0</c:v>
                      </c:pt>
                      <c:pt idx="6">
                        <c:v>47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68-082A-46E0-A86E-D264CFE2CEFC}"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4579908280695685E-2"/>
          <c:y val="0.89393509834095275"/>
          <c:w val="0.96351417611260126"/>
          <c:h val="7.1828097094139981E-2"/>
        </c:manualLayout>
      </c:layout>
      <c:overlay val="0"/>
      <c:spPr>
        <a:solidFill>
          <a:schemeClr val="bg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5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WED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3.8041590954976792E-2"/>
          <c:y val="0.15289608770373034"/>
          <c:w val="0.91837563451776649"/>
          <c:h val="0.76661016949152538"/>
        </c:manualLayout>
      </c:layout>
      <c:pieChart>
        <c:varyColors val="1"/>
        <c:ser>
          <c:idx val="2"/>
          <c:order val="2"/>
          <c:tx>
            <c:strRef>
              <c:f>SUM!$A$5</c:f>
              <c:strCache>
                <c:ptCount val="1"/>
                <c:pt idx="0">
                  <c:v>Wednesday</c:v>
                </c:pt>
              </c:strCache>
              <c:extLst xmlns:c15="http://schemas.microsoft.com/office/drawing/2012/chart"/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04C1-43B7-A044-374D671A734E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04C1-43B7-A044-374D671A734E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04C1-43B7-A044-374D671A734E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04C1-43B7-A044-374D671A734E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04C1-43B7-A044-374D671A734E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04C1-43B7-A044-374D671A734E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04C1-43B7-A044-374D671A734E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SUM!$B$2:$I$2</c15:sqref>
                  </c15:fullRef>
                </c:ext>
              </c:extLst>
              <c:f>SUM!$C$2:$I$2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SUM!$B$5:$I$5</c15:sqref>
                  </c15:fullRef>
                </c:ext>
              </c:extLst>
              <c:f>SUM!$C$5:$I$5</c:f>
              <c:numCache>
                <c:formatCode>General</c:formatCode>
                <c:ptCount val="7"/>
                <c:pt idx="0">
                  <c:v>0</c:v>
                </c:pt>
                <c:pt idx="1">
                  <c:v>6</c:v>
                </c:pt>
                <c:pt idx="2">
                  <c:v>11</c:v>
                </c:pt>
                <c:pt idx="3">
                  <c:v>5</c:v>
                </c:pt>
                <c:pt idx="4">
                  <c:v>0</c:v>
                </c:pt>
                <c:pt idx="5">
                  <c:v>0</c:v>
                </c:pt>
                <c:pt idx="6">
                  <c:v>19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E-04C1-43B7-A044-374D671A73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SUM!$A$3</c15:sqref>
                        </c15:formulaRef>
                      </c:ext>
                    </c:extLst>
                    <c:strCache>
                      <c:ptCount val="1"/>
                      <c:pt idx="0">
                        <c:v>Monday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0-04C1-43B7-A044-374D671A734E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2-04C1-43B7-A044-374D671A734E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4-04C1-43B7-A044-374D671A734E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6-04C1-43B7-A044-374D671A734E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8-04C1-43B7-A044-374D671A734E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A-04C1-43B7-A044-374D671A734E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C-04C1-43B7-A044-374D671A734E}"/>
                    </c:ext>
                  </c:extLst>
                </c:dPt>
                <c:cat>
                  <c:strRef>
                    <c:extLst>
                      <c:ext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SUM!$B$3:$I$3</c15:sqref>
                        </c15:fullRef>
                        <c15:formulaRef>
                          <c15:sqref>SUM!$C$3:$I$3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4</c:v>
                      </c:pt>
                      <c:pt idx="2">
                        <c:v>16</c:v>
                      </c:pt>
                      <c:pt idx="3">
                        <c:v>1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33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D-04C1-43B7-A044-374D671A734E}"/>
                  </c:ext>
                </c:extLst>
              </c15:ser>
            </c15:filteredPieSeries>
            <c15:filteredPi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SUM!$A$4</c15:sqref>
                        </c15:formulaRef>
                      </c:ext>
                    </c:extLst>
                    <c:strCache>
                      <c:ptCount val="1"/>
                      <c:pt idx="0">
                        <c:v>Tuesday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F-04C1-43B7-A044-374D671A734E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1-04C1-43B7-A044-374D671A734E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3-04C1-43B7-A044-374D671A734E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5-04C1-43B7-A044-374D671A734E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7-04C1-43B7-A044-374D671A734E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9-04C1-43B7-A044-374D671A734E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2B-04C1-43B7-A044-374D671A734E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SUM!$B$4:$I$4</c15:sqref>
                        </c15:fullRef>
                        <c15:formulaRef>
                          <c15:sqref>SUM!$C$4:$I$4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8</c:v>
                      </c:pt>
                      <c:pt idx="1">
                        <c:v>5</c:v>
                      </c:pt>
                      <c:pt idx="2">
                        <c:v>10</c:v>
                      </c:pt>
                      <c:pt idx="3">
                        <c:v>4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23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C-04C1-43B7-A044-374D671A734E}"/>
                  </c:ext>
                </c:extLst>
              </c15:ser>
            </c15:filteredPieSeries>
            <c15:filteredPi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SUM!$A$6</c15:sqref>
                        </c15:formulaRef>
                      </c:ext>
                    </c:extLst>
                    <c:strCache>
                      <c:ptCount val="1"/>
                      <c:pt idx="0">
                        <c:v>Thursday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E-04C1-43B7-A044-374D671A734E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0-04C1-43B7-A044-374D671A734E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2-04C1-43B7-A044-374D671A734E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4-04C1-43B7-A044-374D671A734E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6-04C1-43B7-A044-374D671A734E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8-04C1-43B7-A044-374D671A734E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3A-04C1-43B7-A044-374D671A734E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SUM!$B$6:$I$6</c15:sqref>
                        </c15:fullRef>
                        <c15:formulaRef>
                          <c15:sqref>SUM!$C$6:$I$6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5</c:v>
                      </c:pt>
                      <c:pt idx="2">
                        <c:v>21</c:v>
                      </c:pt>
                      <c:pt idx="3">
                        <c:v>4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29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B-04C1-43B7-A044-374D671A734E}"/>
                  </c:ext>
                </c:extLst>
              </c15:ser>
            </c15:filteredPieSeries>
            <c15:filteredPi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SUM!$A$7</c15:sqref>
                        </c15:formulaRef>
                      </c:ext>
                    </c:extLst>
                    <c:strCache>
                      <c:ptCount val="1"/>
                      <c:pt idx="0">
                        <c:v>Friday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D-04C1-43B7-A044-374D671A734E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F-04C1-43B7-A044-374D671A734E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1-04C1-43B7-A044-374D671A734E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3-04C1-43B7-A044-374D671A734E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5-04C1-43B7-A044-374D671A734E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7-04C1-43B7-A044-374D671A734E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49-04C1-43B7-A044-374D671A734E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SUM!$B$7:$I$7</c15:sqref>
                        </c15:fullRef>
                        <c15:formulaRef>
                          <c15:sqref>SUM!$C$7:$I$7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8</c:v>
                      </c:pt>
                      <c:pt idx="2">
                        <c:v>46</c:v>
                      </c:pt>
                      <c:pt idx="3">
                        <c:v>5</c:v>
                      </c:pt>
                      <c:pt idx="4">
                        <c:v>5</c:v>
                      </c:pt>
                      <c:pt idx="5">
                        <c:v>1</c:v>
                      </c:pt>
                      <c:pt idx="6">
                        <c:v>48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4A-04C1-43B7-A044-374D671A734E}"/>
                  </c:ext>
                </c:extLst>
              </c15:ser>
            </c15:filteredPieSeries>
            <c15:filteredPi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SUM!$A$8</c15:sqref>
                        </c15:formulaRef>
                      </c:ext>
                    </c:extLst>
                    <c:strCache>
                      <c:ptCount val="1"/>
                      <c:pt idx="0">
                        <c:v>Saturday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C-04C1-43B7-A044-374D671A734E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E-04C1-43B7-A044-374D671A734E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0-04C1-43B7-A044-374D671A734E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2-04C1-43B7-A044-374D671A734E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4-04C1-43B7-A044-374D671A734E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6-04C1-43B7-A044-374D671A734E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58-04C1-43B7-A044-374D671A734E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SUM!$B$8:$I$8</c15:sqref>
                        </c15:fullRef>
                        <c15:formulaRef>
                          <c15:sqref>SUM!$C$8:$I$8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59-04C1-43B7-A044-374D671A734E}"/>
                  </c:ext>
                </c:extLst>
              </c15:ser>
            </c15:filteredPieSeries>
            <c15:filteredPi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SUM!$A$9</c15:sqref>
                        </c15:formulaRef>
                      </c:ext>
                    </c:extLst>
                    <c:strCache>
                      <c:ptCount val="1"/>
                      <c:pt idx="0">
                        <c:v>Sunday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B-04C1-43B7-A044-374D671A734E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D-04C1-43B7-A044-374D671A734E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F-04C1-43B7-A044-374D671A734E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1-04C1-43B7-A044-374D671A734E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3-04C1-43B7-A044-374D671A734E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5-04C1-43B7-A044-374D671A734E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67-04C1-43B7-A044-374D671A734E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SUM!$B$9:$I$9</c15:sqref>
                        </c15:fullRef>
                        <c15:formulaRef>
                          <c15:sqref>SUM!$C$9:$I$9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17</c:v>
                      </c:pt>
                      <c:pt idx="1">
                        <c:v>8</c:v>
                      </c:pt>
                      <c:pt idx="2">
                        <c:v>40</c:v>
                      </c:pt>
                      <c:pt idx="3">
                        <c:v>7</c:v>
                      </c:pt>
                      <c:pt idx="4">
                        <c:v>1</c:v>
                      </c:pt>
                      <c:pt idx="5">
                        <c:v>0</c:v>
                      </c:pt>
                      <c:pt idx="6">
                        <c:v>47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68-04C1-43B7-A044-374D671A734E}"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2539009546883594E-3"/>
          <c:y val="0.89393509834095275"/>
          <c:w val="0.97084018343860845"/>
          <c:h val="7.1828097094139981E-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5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THU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3.8041716449063609E-2"/>
          <c:y val="0.15794713963179707"/>
          <c:w val="0.91837563451776649"/>
          <c:h val="0.76661016949152538"/>
        </c:manualLayout>
      </c:layout>
      <c:pieChart>
        <c:varyColors val="1"/>
        <c:ser>
          <c:idx val="3"/>
          <c:order val="3"/>
          <c:tx>
            <c:strRef>
              <c:f>SUM!$A$6</c:f>
              <c:strCache>
                <c:ptCount val="1"/>
                <c:pt idx="0">
                  <c:v>Thursday</c:v>
                </c:pt>
              </c:strCache>
              <c:extLst xmlns:c15="http://schemas.microsoft.com/office/drawing/2012/chart"/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E-2886-4646-B302-559604BCBD53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0-2886-4646-B302-559604BCBD53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2-2886-4646-B302-559604BCBD53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4-2886-4646-B302-559604BCBD53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6-2886-4646-B302-559604BCBD53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8-2886-4646-B302-559604BCBD53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A-2886-4646-B302-559604BCBD53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SUM!$B$2:$I$2</c15:sqref>
                  </c15:fullRef>
                </c:ext>
              </c:extLst>
              <c:f>SUM!$C$2:$I$2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SUM!$B$6:$I$6</c15:sqref>
                  </c15:fullRef>
                </c:ext>
              </c:extLst>
              <c:f>SUM!$C$6:$I$6</c:f>
              <c:numCache>
                <c:formatCode>General</c:formatCode>
                <c:ptCount val="7"/>
                <c:pt idx="0">
                  <c:v>0</c:v>
                </c:pt>
                <c:pt idx="1">
                  <c:v>5</c:v>
                </c:pt>
                <c:pt idx="2">
                  <c:v>21</c:v>
                </c:pt>
                <c:pt idx="3">
                  <c:v>4</c:v>
                </c:pt>
                <c:pt idx="4">
                  <c:v>0</c:v>
                </c:pt>
                <c:pt idx="5">
                  <c:v>0</c:v>
                </c:pt>
                <c:pt idx="6">
                  <c:v>29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3B-2886-4646-B302-559604BCBD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SUM!$A$3</c15:sqref>
                        </c15:formulaRef>
                      </c:ext>
                    </c:extLst>
                    <c:strCache>
                      <c:ptCount val="1"/>
                      <c:pt idx="0">
                        <c:v>Monday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0-2886-4646-B302-559604BCBD53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2-2886-4646-B302-559604BCBD53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4-2886-4646-B302-559604BCBD53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6-2886-4646-B302-559604BCBD53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8-2886-4646-B302-559604BCBD53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A-2886-4646-B302-559604BCBD53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C-2886-4646-B302-559604BCBD53}"/>
                    </c:ext>
                  </c:extLst>
                </c:dPt>
                <c:cat>
                  <c:strRef>
                    <c:extLst>
                      <c:ext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SUM!$B$3:$I$3</c15:sqref>
                        </c15:fullRef>
                        <c15:formulaRef>
                          <c15:sqref>SUM!$C$3:$I$3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4</c:v>
                      </c:pt>
                      <c:pt idx="2">
                        <c:v>16</c:v>
                      </c:pt>
                      <c:pt idx="3">
                        <c:v>1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33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D-2886-4646-B302-559604BCBD53}"/>
                  </c:ext>
                </c:extLst>
              </c15:ser>
            </c15:filteredPieSeries>
            <c15:filteredPi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SUM!$A$4</c15:sqref>
                        </c15:formulaRef>
                      </c:ext>
                    </c:extLst>
                    <c:strCache>
                      <c:ptCount val="1"/>
                      <c:pt idx="0">
                        <c:v>Tuesday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F-2886-4646-B302-559604BCBD53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1-2886-4646-B302-559604BCBD53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3-2886-4646-B302-559604BCBD53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5-2886-4646-B302-559604BCBD53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7-2886-4646-B302-559604BCBD53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9-2886-4646-B302-559604BCBD53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2B-2886-4646-B302-559604BCBD53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SUM!$B$4:$I$4</c15:sqref>
                        </c15:fullRef>
                        <c15:formulaRef>
                          <c15:sqref>SUM!$C$4:$I$4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8</c:v>
                      </c:pt>
                      <c:pt idx="1">
                        <c:v>5</c:v>
                      </c:pt>
                      <c:pt idx="2">
                        <c:v>10</c:v>
                      </c:pt>
                      <c:pt idx="3">
                        <c:v>4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23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C-2886-4646-B302-559604BCBD53}"/>
                  </c:ext>
                </c:extLst>
              </c15:ser>
            </c15:filteredPieSeries>
            <c15:filteredPi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SUM!$A$5</c15:sqref>
                        </c15:formulaRef>
                      </c:ext>
                    </c:extLst>
                    <c:strCache>
                      <c:ptCount val="1"/>
                      <c:pt idx="0">
                        <c:v>Wednesday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1-2886-4646-B302-559604BCBD53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3-2886-4646-B302-559604BCBD53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5-2886-4646-B302-559604BCBD53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7-2886-4646-B302-559604BCBD53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9-2886-4646-B302-559604BCBD53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B-2886-4646-B302-559604BCBD53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0D-2886-4646-B302-559604BCBD53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SUM!$B$5:$I$5</c15:sqref>
                        </c15:fullRef>
                        <c15:formulaRef>
                          <c15:sqref>SUM!$C$5:$I$5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6</c:v>
                      </c:pt>
                      <c:pt idx="2">
                        <c:v>11</c:v>
                      </c:pt>
                      <c:pt idx="3">
                        <c:v>5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19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E-2886-4646-B302-559604BCBD53}"/>
                  </c:ext>
                </c:extLst>
              </c15:ser>
            </c15:filteredPieSeries>
            <c15:filteredPi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SUM!$A$7</c15:sqref>
                        </c15:formulaRef>
                      </c:ext>
                    </c:extLst>
                    <c:strCache>
                      <c:ptCount val="1"/>
                      <c:pt idx="0">
                        <c:v>Friday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D-2886-4646-B302-559604BCBD53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F-2886-4646-B302-559604BCBD53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1-2886-4646-B302-559604BCBD53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3-2886-4646-B302-559604BCBD53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5-2886-4646-B302-559604BCBD53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7-2886-4646-B302-559604BCBD53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49-2886-4646-B302-559604BCBD53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SUM!$B$7:$I$7</c15:sqref>
                        </c15:fullRef>
                        <c15:formulaRef>
                          <c15:sqref>SUM!$C$7:$I$7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8</c:v>
                      </c:pt>
                      <c:pt idx="2">
                        <c:v>46</c:v>
                      </c:pt>
                      <c:pt idx="3">
                        <c:v>5</c:v>
                      </c:pt>
                      <c:pt idx="4">
                        <c:v>5</c:v>
                      </c:pt>
                      <c:pt idx="5">
                        <c:v>1</c:v>
                      </c:pt>
                      <c:pt idx="6">
                        <c:v>48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4A-2886-4646-B302-559604BCBD53}"/>
                  </c:ext>
                </c:extLst>
              </c15:ser>
            </c15:filteredPieSeries>
            <c15:filteredPi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SUM!$A$8</c15:sqref>
                        </c15:formulaRef>
                      </c:ext>
                    </c:extLst>
                    <c:strCache>
                      <c:ptCount val="1"/>
                      <c:pt idx="0">
                        <c:v>Saturday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C-2886-4646-B302-559604BCBD53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E-2886-4646-B302-559604BCBD53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0-2886-4646-B302-559604BCBD53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2-2886-4646-B302-559604BCBD53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4-2886-4646-B302-559604BCBD53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6-2886-4646-B302-559604BCBD53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58-2886-4646-B302-559604BCBD53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SUM!$B$8:$I$8</c15:sqref>
                        </c15:fullRef>
                        <c15:formulaRef>
                          <c15:sqref>SUM!$C$8:$I$8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59-2886-4646-B302-559604BCBD53}"/>
                  </c:ext>
                </c:extLst>
              </c15:ser>
            </c15:filteredPieSeries>
            <c15:filteredPi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SUM!$A$9</c15:sqref>
                        </c15:formulaRef>
                      </c:ext>
                    </c:extLst>
                    <c:strCache>
                      <c:ptCount val="1"/>
                      <c:pt idx="0">
                        <c:v>Sunday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B-2886-4646-B302-559604BCBD53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D-2886-4646-B302-559604BCBD53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F-2886-4646-B302-559604BCBD53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1-2886-4646-B302-559604BCBD53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3-2886-4646-B302-559604BCBD53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5-2886-4646-B302-559604BCBD53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67-2886-4646-B302-559604BCBD53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SUM!$B$9:$I$9</c15:sqref>
                        </c15:fullRef>
                        <c15:formulaRef>
                          <c15:sqref>SUM!$C$9:$I$9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17</c:v>
                      </c:pt>
                      <c:pt idx="1">
                        <c:v>8</c:v>
                      </c:pt>
                      <c:pt idx="2">
                        <c:v>40</c:v>
                      </c:pt>
                      <c:pt idx="3">
                        <c:v>7</c:v>
                      </c:pt>
                      <c:pt idx="4">
                        <c:v>1</c:v>
                      </c:pt>
                      <c:pt idx="5">
                        <c:v>0</c:v>
                      </c:pt>
                      <c:pt idx="6">
                        <c:v>47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68-2886-4646-B302-559604BCBD53}"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1280571190027212E-2"/>
          <c:y val="0.88822896424680153"/>
          <c:w val="0.85937612460234059"/>
          <c:h val="7.7534231188291197E-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5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FRI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3.8041590954976792E-2"/>
          <c:y val="0.14718995360957912"/>
          <c:w val="0.91837563451776649"/>
          <c:h val="0.76661016949152538"/>
        </c:manualLayout>
      </c:layout>
      <c:pieChart>
        <c:varyColors val="1"/>
        <c:ser>
          <c:idx val="4"/>
          <c:order val="4"/>
          <c:tx>
            <c:strRef>
              <c:f>SUM!$A$7</c:f>
              <c:strCache>
                <c:ptCount val="1"/>
                <c:pt idx="0">
                  <c:v>Friday</c:v>
                </c:pt>
              </c:strCache>
              <c:extLst xmlns:c15="http://schemas.microsoft.com/office/drawing/2012/chart"/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D-4ADE-418B-8419-615B47A28CFF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F-4ADE-418B-8419-615B47A28CFF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1-4ADE-418B-8419-615B47A28CFF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3-4ADE-418B-8419-615B47A28CFF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5-4ADE-418B-8419-615B47A28CFF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7-4ADE-418B-8419-615B47A28CFF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9-4ADE-418B-8419-615B47A28CFF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SUM!$B$2:$I$2</c15:sqref>
                  </c15:fullRef>
                </c:ext>
              </c:extLst>
              <c:f>SUM!$C$2:$I$2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SUM!$B$7:$I$7</c15:sqref>
                  </c15:fullRef>
                </c:ext>
              </c:extLst>
              <c:f>SUM!$C$7:$I$7</c:f>
              <c:numCache>
                <c:formatCode>General</c:formatCode>
                <c:ptCount val="7"/>
                <c:pt idx="0">
                  <c:v>0</c:v>
                </c:pt>
                <c:pt idx="1">
                  <c:v>8</c:v>
                </c:pt>
                <c:pt idx="2">
                  <c:v>46</c:v>
                </c:pt>
                <c:pt idx="3">
                  <c:v>5</c:v>
                </c:pt>
                <c:pt idx="4">
                  <c:v>5</c:v>
                </c:pt>
                <c:pt idx="5">
                  <c:v>1</c:v>
                </c:pt>
                <c:pt idx="6">
                  <c:v>48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4A-4ADE-418B-8419-615B47A28C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SUM!$A$3</c15:sqref>
                        </c15:formulaRef>
                      </c:ext>
                    </c:extLst>
                    <c:strCache>
                      <c:ptCount val="1"/>
                      <c:pt idx="0">
                        <c:v>Monday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0-4ADE-418B-8419-615B47A28CFF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2-4ADE-418B-8419-615B47A28CFF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4-4ADE-418B-8419-615B47A28CFF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6-4ADE-418B-8419-615B47A28CFF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8-4ADE-418B-8419-615B47A28CFF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A-4ADE-418B-8419-615B47A28CFF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C-4ADE-418B-8419-615B47A28CFF}"/>
                    </c:ext>
                  </c:extLst>
                </c:dPt>
                <c:cat>
                  <c:strRef>
                    <c:extLst>
                      <c:ext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SUM!$B$3:$I$3</c15:sqref>
                        </c15:fullRef>
                        <c15:formulaRef>
                          <c15:sqref>SUM!$C$3:$I$3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4</c:v>
                      </c:pt>
                      <c:pt idx="2">
                        <c:v>16</c:v>
                      </c:pt>
                      <c:pt idx="3">
                        <c:v>1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33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D-4ADE-418B-8419-615B47A28CFF}"/>
                  </c:ext>
                </c:extLst>
              </c15:ser>
            </c15:filteredPieSeries>
            <c15:filteredPi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SUM!$A$4</c15:sqref>
                        </c15:formulaRef>
                      </c:ext>
                    </c:extLst>
                    <c:strCache>
                      <c:ptCount val="1"/>
                      <c:pt idx="0">
                        <c:v>Tuesday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F-4ADE-418B-8419-615B47A28CFF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1-4ADE-418B-8419-615B47A28CFF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3-4ADE-418B-8419-615B47A28CFF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5-4ADE-418B-8419-615B47A28CFF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7-4ADE-418B-8419-615B47A28CFF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9-4ADE-418B-8419-615B47A28CFF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2B-4ADE-418B-8419-615B47A28CFF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SUM!$B$4:$I$4</c15:sqref>
                        </c15:fullRef>
                        <c15:formulaRef>
                          <c15:sqref>SUM!$C$4:$I$4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8</c:v>
                      </c:pt>
                      <c:pt idx="1">
                        <c:v>5</c:v>
                      </c:pt>
                      <c:pt idx="2">
                        <c:v>10</c:v>
                      </c:pt>
                      <c:pt idx="3">
                        <c:v>4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23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C-4ADE-418B-8419-615B47A28CFF}"/>
                  </c:ext>
                </c:extLst>
              </c15:ser>
            </c15:filteredPieSeries>
            <c15:filteredPi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SUM!$A$5</c15:sqref>
                        </c15:formulaRef>
                      </c:ext>
                    </c:extLst>
                    <c:strCache>
                      <c:ptCount val="1"/>
                      <c:pt idx="0">
                        <c:v>Wednesday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1-4ADE-418B-8419-615B47A28CFF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3-4ADE-418B-8419-615B47A28CFF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5-4ADE-418B-8419-615B47A28CFF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7-4ADE-418B-8419-615B47A28CFF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9-4ADE-418B-8419-615B47A28CFF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B-4ADE-418B-8419-615B47A28CFF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0D-4ADE-418B-8419-615B47A28CFF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SUM!$B$5:$I$5</c15:sqref>
                        </c15:fullRef>
                        <c15:formulaRef>
                          <c15:sqref>SUM!$C$5:$I$5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6</c:v>
                      </c:pt>
                      <c:pt idx="2">
                        <c:v>11</c:v>
                      </c:pt>
                      <c:pt idx="3">
                        <c:v>5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19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E-4ADE-418B-8419-615B47A28CFF}"/>
                  </c:ext>
                </c:extLst>
              </c15:ser>
            </c15:filteredPieSeries>
            <c15:filteredPi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SUM!$A$6</c15:sqref>
                        </c15:formulaRef>
                      </c:ext>
                    </c:extLst>
                    <c:strCache>
                      <c:ptCount val="1"/>
                      <c:pt idx="0">
                        <c:v>Thursday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E-4ADE-418B-8419-615B47A28CFF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0-4ADE-418B-8419-615B47A28CFF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2-4ADE-418B-8419-615B47A28CFF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4-4ADE-418B-8419-615B47A28CFF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6-4ADE-418B-8419-615B47A28CFF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8-4ADE-418B-8419-615B47A28CFF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3A-4ADE-418B-8419-615B47A28CFF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SUM!$B$6:$I$6</c15:sqref>
                        </c15:fullRef>
                        <c15:formulaRef>
                          <c15:sqref>SUM!$C$6:$I$6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5</c:v>
                      </c:pt>
                      <c:pt idx="2">
                        <c:v>21</c:v>
                      </c:pt>
                      <c:pt idx="3">
                        <c:v>4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29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B-4ADE-418B-8419-615B47A28CFF}"/>
                  </c:ext>
                </c:extLst>
              </c15:ser>
            </c15:filteredPieSeries>
            <c15:filteredPi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SUM!$A$8</c15:sqref>
                        </c15:formulaRef>
                      </c:ext>
                    </c:extLst>
                    <c:strCache>
                      <c:ptCount val="1"/>
                      <c:pt idx="0">
                        <c:v>Saturday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C-4ADE-418B-8419-615B47A28CFF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E-4ADE-418B-8419-615B47A28CFF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0-4ADE-418B-8419-615B47A28CFF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2-4ADE-418B-8419-615B47A28CFF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4-4ADE-418B-8419-615B47A28CFF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6-4ADE-418B-8419-615B47A28CFF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58-4ADE-418B-8419-615B47A28CFF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SUM!$B$8:$I$8</c15:sqref>
                        </c15:fullRef>
                        <c15:formulaRef>
                          <c15:sqref>SUM!$C$8:$I$8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59-4ADE-418B-8419-615B47A28CFF}"/>
                  </c:ext>
                </c:extLst>
              </c15:ser>
            </c15:filteredPieSeries>
            <c15:filteredPi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SUM!$A$9</c15:sqref>
                        </c15:formulaRef>
                      </c:ext>
                    </c:extLst>
                    <c:strCache>
                      <c:ptCount val="1"/>
                      <c:pt idx="0">
                        <c:v>Sunday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B-4ADE-418B-8419-615B47A28CFF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D-4ADE-418B-8419-615B47A28CFF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F-4ADE-418B-8419-615B47A28CFF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1-4ADE-418B-8419-615B47A28CFF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3-4ADE-418B-8419-615B47A28CFF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5-4ADE-418B-8419-615B47A28CFF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67-4ADE-418B-8419-615B47A28CFF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SUM!$B$9:$I$9</c15:sqref>
                        </c15:fullRef>
                        <c15:formulaRef>
                          <c15:sqref>SUM!$C$9:$I$9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17</c:v>
                      </c:pt>
                      <c:pt idx="1">
                        <c:v>8</c:v>
                      </c:pt>
                      <c:pt idx="2">
                        <c:v>40</c:v>
                      </c:pt>
                      <c:pt idx="3">
                        <c:v>7</c:v>
                      </c:pt>
                      <c:pt idx="4">
                        <c:v>1</c:v>
                      </c:pt>
                      <c:pt idx="5">
                        <c:v>0</c:v>
                      </c:pt>
                      <c:pt idx="6">
                        <c:v>47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68-4ADE-418B-8419-615B47A28CFF}"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0513974214761613E-2"/>
          <c:y val="0.89393509834095275"/>
          <c:w val="0.89025410285252804"/>
          <c:h val="7.1828097094139981E-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5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SAT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3.8041590954976792E-2"/>
          <c:y val="0.15572084873128378"/>
          <c:w val="0.91837563451776649"/>
          <c:h val="0.76661016949152538"/>
        </c:manualLayout>
      </c:layout>
      <c:pieChart>
        <c:varyColors val="1"/>
        <c:ser>
          <c:idx val="5"/>
          <c:order val="5"/>
          <c:tx>
            <c:strRef>
              <c:f>SUM!$A$8</c:f>
              <c:strCache>
                <c:ptCount val="1"/>
                <c:pt idx="0">
                  <c:v>Saturday</c:v>
                </c:pt>
              </c:strCache>
              <c:extLst xmlns:c15="http://schemas.microsoft.com/office/drawing/2012/chart"/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C-82A3-445A-A33A-F7DA746C32A7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E-82A3-445A-A33A-F7DA746C32A7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0-82A3-445A-A33A-F7DA746C32A7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2-82A3-445A-A33A-F7DA746C32A7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4-82A3-445A-A33A-F7DA746C32A7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6-82A3-445A-A33A-F7DA746C32A7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8-82A3-445A-A33A-F7DA746C32A7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SUM!$B$2:$I$2</c15:sqref>
                  </c15:fullRef>
                </c:ext>
              </c:extLst>
              <c:f>SUM!$C$2:$I$2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SUM!$B$8:$I$8</c15:sqref>
                  </c15:fullRef>
                </c:ext>
              </c:extLst>
              <c:f>SUM!$C$8:$I$8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59-82A3-445A-A33A-F7DA746C32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SUM!$A$3</c15:sqref>
                        </c15:formulaRef>
                      </c:ext>
                    </c:extLst>
                    <c:strCache>
                      <c:ptCount val="1"/>
                      <c:pt idx="0">
                        <c:v>Monday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0-82A3-445A-A33A-F7DA746C32A7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2-82A3-445A-A33A-F7DA746C32A7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4-82A3-445A-A33A-F7DA746C32A7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6-82A3-445A-A33A-F7DA746C32A7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8-82A3-445A-A33A-F7DA746C32A7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A-82A3-445A-A33A-F7DA746C32A7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C-82A3-445A-A33A-F7DA746C32A7}"/>
                    </c:ext>
                  </c:extLst>
                </c:dPt>
                <c:cat>
                  <c:strRef>
                    <c:extLst>
                      <c:ext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SUM!$B$3:$I$3</c15:sqref>
                        </c15:fullRef>
                        <c15:formulaRef>
                          <c15:sqref>SUM!$C$3:$I$3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4</c:v>
                      </c:pt>
                      <c:pt idx="2">
                        <c:v>16</c:v>
                      </c:pt>
                      <c:pt idx="3">
                        <c:v>1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33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D-82A3-445A-A33A-F7DA746C32A7}"/>
                  </c:ext>
                </c:extLst>
              </c15:ser>
            </c15:filteredPieSeries>
            <c15:filteredPi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SUM!$A$4</c15:sqref>
                        </c15:formulaRef>
                      </c:ext>
                    </c:extLst>
                    <c:strCache>
                      <c:ptCount val="1"/>
                      <c:pt idx="0">
                        <c:v>Tuesday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F-82A3-445A-A33A-F7DA746C32A7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1-82A3-445A-A33A-F7DA746C32A7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3-82A3-445A-A33A-F7DA746C32A7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5-82A3-445A-A33A-F7DA746C32A7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7-82A3-445A-A33A-F7DA746C32A7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9-82A3-445A-A33A-F7DA746C32A7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2B-82A3-445A-A33A-F7DA746C32A7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SUM!$B$4:$I$4</c15:sqref>
                        </c15:fullRef>
                        <c15:formulaRef>
                          <c15:sqref>SUM!$C$4:$I$4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8</c:v>
                      </c:pt>
                      <c:pt idx="1">
                        <c:v>5</c:v>
                      </c:pt>
                      <c:pt idx="2">
                        <c:v>10</c:v>
                      </c:pt>
                      <c:pt idx="3">
                        <c:v>4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23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C-82A3-445A-A33A-F7DA746C32A7}"/>
                  </c:ext>
                </c:extLst>
              </c15:ser>
            </c15:filteredPieSeries>
            <c15:filteredPi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SUM!$A$5</c15:sqref>
                        </c15:formulaRef>
                      </c:ext>
                    </c:extLst>
                    <c:strCache>
                      <c:ptCount val="1"/>
                      <c:pt idx="0">
                        <c:v>Wednesday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1-82A3-445A-A33A-F7DA746C32A7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3-82A3-445A-A33A-F7DA746C32A7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5-82A3-445A-A33A-F7DA746C32A7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7-82A3-445A-A33A-F7DA746C32A7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9-82A3-445A-A33A-F7DA746C32A7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B-82A3-445A-A33A-F7DA746C32A7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0D-82A3-445A-A33A-F7DA746C32A7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SUM!$B$5:$I$5</c15:sqref>
                        </c15:fullRef>
                        <c15:formulaRef>
                          <c15:sqref>SUM!$C$5:$I$5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6</c:v>
                      </c:pt>
                      <c:pt idx="2">
                        <c:v>11</c:v>
                      </c:pt>
                      <c:pt idx="3">
                        <c:v>5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19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E-82A3-445A-A33A-F7DA746C32A7}"/>
                  </c:ext>
                </c:extLst>
              </c15:ser>
            </c15:filteredPieSeries>
            <c15:filteredPi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SUM!$A$6</c15:sqref>
                        </c15:formulaRef>
                      </c:ext>
                    </c:extLst>
                    <c:strCache>
                      <c:ptCount val="1"/>
                      <c:pt idx="0">
                        <c:v>Thursday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E-82A3-445A-A33A-F7DA746C32A7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0-82A3-445A-A33A-F7DA746C32A7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2-82A3-445A-A33A-F7DA746C32A7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4-82A3-445A-A33A-F7DA746C32A7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6-82A3-445A-A33A-F7DA746C32A7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8-82A3-445A-A33A-F7DA746C32A7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3A-82A3-445A-A33A-F7DA746C32A7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SUM!$B$6:$I$6</c15:sqref>
                        </c15:fullRef>
                        <c15:formulaRef>
                          <c15:sqref>SUM!$C$6:$I$6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5</c:v>
                      </c:pt>
                      <c:pt idx="2">
                        <c:v>21</c:v>
                      </c:pt>
                      <c:pt idx="3">
                        <c:v>4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29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B-82A3-445A-A33A-F7DA746C32A7}"/>
                  </c:ext>
                </c:extLst>
              </c15:ser>
            </c15:filteredPieSeries>
            <c15:filteredPi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SUM!$A$7</c15:sqref>
                        </c15:formulaRef>
                      </c:ext>
                    </c:extLst>
                    <c:strCache>
                      <c:ptCount val="1"/>
                      <c:pt idx="0">
                        <c:v>Friday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D-82A3-445A-A33A-F7DA746C32A7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F-82A3-445A-A33A-F7DA746C32A7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1-82A3-445A-A33A-F7DA746C32A7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3-82A3-445A-A33A-F7DA746C32A7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5-82A3-445A-A33A-F7DA746C32A7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7-82A3-445A-A33A-F7DA746C32A7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49-82A3-445A-A33A-F7DA746C32A7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SUM!$B$7:$I$7</c15:sqref>
                        </c15:fullRef>
                        <c15:formulaRef>
                          <c15:sqref>SUM!$C$7:$I$7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8</c:v>
                      </c:pt>
                      <c:pt idx="2">
                        <c:v>46</c:v>
                      </c:pt>
                      <c:pt idx="3">
                        <c:v>5</c:v>
                      </c:pt>
                      <c:pt idx="4">
                        <c:v>5</c:v>
                      </c:pt>
                      <c:pt idx="5">
                        <c:v>1</c:v>
                      </c:pt>
                      <c:pt idx="6">
                        <c:v>48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4A-82A3-445A-A33A-F7DA746C32A7}"/>
                  </c:ext>
                </c:extLst>
              </c15:ser>
            </c15:filteredPieSeries>
            <c15:filteredPi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SUM!$A$9</c15:sqref>
                        </c15:formulaRef>
                      </c:ext>
                    </c:extLst>
                    <c:strCache>
                      <c:ptCount val="1"/>
                      <c:pt idx="0">
                        <c:v>Sunday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B-82A3-445A-A33A-F7DA746C32A7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D-82A3-445A-A33A-F7DA746C32A7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F-82A3-445A-A33A-F7DA746C32A7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1-82A3-445A-A33A-F7DA746C32A7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3-82A3-445A-A33A-F7DA746C32A7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5-82A3-445A-A33A-F7DA746C32A7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67-82A3-445A-A33A-F7DA746C32A7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SUM!$B$9:$I$9</c15:sqref>
                        </c15:fullRef>
                        <c15:formulaRef>
                          <c15:sqref>SUM!$C$9:$I$9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17</c:v>
                      </c:pt>
                      <c:pt idx="1">
                        <c:v>8</c:v>
                      </c:pt>
                      <c:pt idx="2">
                        <c:v>40</c:v>
                      </c:pt>
                      <c:pt idx="3">
                        <c:v>7</c:v>
                      </c:pt>
                      <c:pt idx="4">
                        <c:v>1</c:v>
                      </c:pt>
                      <c:pt idx="5">
                        <c:v>0</c:v>
                      </c:pt>
                      <c:pt idx="6">
                        <c:v>47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68-82A3-445A-A33A-F7DA746C32A7}"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0513974214761613E-2"/>
          <c:y val="0.89393509834095275"/>
          <c:w val="0.86095007354849873"/>
          <c:h val="7.1828097094139981E-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5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0</xdr:colOff>
      <xdr:row>1</xdr:row>
      <xdr:rowOff>0</xdr:rowOff>
    </xdr:from>
    <xdr:to>
      <xdr:col>23</xdr:col>
      <xdr:colOff>28576</xdr:colOff>
      <xdr:row>11</xdr:row>
      <xdr:rowOff>142875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325DBC64-E2C0-4A91-B7F2-597BC3A20C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23812</xdr:colOff>
      <xdr:row>13</xdr:row>
      <xdr:rowOff>19050</xdr:rowOff>
    </xdr:from>
    <xdr:to>
      <xdr:col>23</xdr:col>
      <xdr:colOff>481012</xdr:colOff>
      <xdr:row>31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DB26CE7-4F8B-2A75-F7C5-35A939F3BD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176212</xdr:colOff>
      <xdr:row>13</xdr:row>
      <xdr:rowOff>19050</xdr:rowOff>
    </xdr:from>
    <xdr:to>
      <xdr:col>15</xdr:col>
      <xdr:colOff>519112</xdr:colOff>
      <xdr:row>31</xdr:row>
      <xdr:rowOff>19050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7207210-365B-B8D2-825F-DB66AB80A2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33</xdr:row>
      <xdr:rowOff>0</xdr:rowOff>
    </xdr:from>
    <xdr:to>
      <xdr:col>4</xdr:col>
      <xdr:colOff>219075</xdr:colOff>
      <xdr:row>47</xdr:row>
      <xdr:rowOff>114300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id="{66E237D9-6470-45C4-9A06-7E002EB718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0</xdr:colOff>
      <xdr:row>33</xdr:row>
      <xdr:rowOff>0</xdr:rowOff>
    </xdr:from>
    <xdr:to>
      <xdr:col>10</xdr:col>
      <xdr:colOff>66675</xdr:colOff>
      <xdr:row>47</xdr:row>
      <xdr:rowOff>114300</xdr:rowOff>
    </xdr:to>
    <xdr:graphicFrame macro="">
      <xdr:nvGraphicFramePr>
        <xdr:cNvPr id="18" name="Chart 17">
          <a:extLst>
            <a:ext uri="{FF2B5EF4-FFF2-40B4-BE49-F238E27FC236}">
              <a16:creationId xmlns:a16="http://schemas.microsoft.com/office/drawing/2014/main" id="{5A7C913C-DDC2-4D9B-AF62-D417442439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95250</xdr:colOff>
      <xdr:row>33</xdr:row>
      <xdr:rowOff>0</xdr:rowOff>
    </xdr:from>
    <xdr:to>
      <xdr:col>13</xdr:col>
      <xdr:colOff>161925</xdr:colOff>
      <xdr:row>47</xdr:row>
      <xdr:rowOff>114300</xdr:rowOff>
    </xdr:to>
    <xdr:graphicFrame macro="">
      <xdr:nvGraphicFramePr>
        <xdr:cNvPr id="19" name="Chart 18">
          <a:extLst>
            <a:ext uri="{FF2B5EF4-FFF2-40B4-BE49-F238E27FC236}">
              <a16:creationId xmlns:a16="http://schemas.microsoft.com/office/drawing/2014/main" id="{2F838797-E3D3-487E-97B7-60ADAE5028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13</xdr:col>
      <xdr:colOff>200025</xdr:colOff>
      <xdr:row>33</xdr:row>
      <xdr:rowOff>0</xdr:rowOff>
    </xdr:from>
    <xdr:to>
      <xdr:col>15</xdr:col>
      <xdr:colOff>571500</xdr:colOff>
      <xdr:row>47</xdr:row>
      <xdr:rowOff>114300</xdr:rowOff>
    </xdr:to>
    <xdr:graphicFrame macro="">
      <xdr:nvGraphicFramePr>
        <xdr:cNvPr id="20" name="Chart 19">
          <a:extLst>
            <a:ext uri="{FF2B5EF4-FFF2-40B4-BE49-F238E27FC236}">
              <a16:creationId xmlns:a16="http://schemas.microsoft.com/office/drawing/2014/main" id="{3D6E7B1E-FA12-4EAF-A813-49059BF2F72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15</xdr:col>
      <xdr:colOff>609600</xdr:colOff>
      <xdr:row>33</xdr:row>
      <xdr:rowOff>0</xdr:rowOff>
    </xdr:from>
    <xdr:to>
      <xdr:col>18</xdr:col>
      <xdr:colOff>295275</xdr:colOff>
      <xdr:row>47</xdr:row>
      <xdr:rowOff>114300</xdr:rowOff>
    </xdr:to>
    <xdr:graphicFrame macro="">
      <xdr:nvGraphicFramePr>
        <xdr:cNvPr id="21" name="Chart 20">
          <a:extLst>
            <a:ext uri="{FF2B5EF4-FFF2-40B4-BE49-F238E27FC236}">
              <a16:creationId xmlns:a16="http://schemas.microsoft.com/office/drawing/2014/main" id="{FD5BD368-2BAD-435C-AD95-62C494002D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323850</xdr:colOff>
      <xdr:row>33</xdr:row>
      <xdr:rowOff>0</xdr:rowOff>
    </xdr:from>
    <xdr:to>
      <xdr:col>21</xdr:col>
      <xdr:colOff>9525</xdr:colOff>
      <xdr:row>47</xdr:row>
      <xdr:rowOff>114300</xdr:rowOff>
    </xdr:to>
    <xdr:graphicFrame macro="">
      <xdr:nvGraphicFramePr>
        <xdr:cNvPr id="22" name="Chart 21">
          <a:extLst>
            <a:ext uri="{FF2B5EF4-FFF2-40B4-BE49-F238E27FC236}">
              <a16:creationId xmlns:a16="http://schemas.microsoft.com/office/drawing/2014/main" id="{823F5192-590E-428E-B6EC-D8C9CEBFBB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21</xdr:col>
      <xdr:colOff>47625</xdr:colOff>
      <xdr:row>33</xdr:row>
      <xdr:rowOff>0</xdr:rowOff>
    </xdr:from>
    <xdr:to>
      <xdr:col>23</xdr:col>
      <xdr:colOff>419100</xdr:colOff>
      <xdr:row>47</xdr:row>
      <xdr:rowOff>114300</xdr:rowOff>
    </xdr:to>
    <xdr:graphicFrame macro="">
      <xdr:nvGraphicFramePr>
        <xdr:cNvPr id="23" name="Chart 22">
          <a:extLst>
            <a:ext uri="{FF2B5EF4-FFF2-40B4-BE49-F238E27FC236}">
              <a16:creationId xmlns:a16="http://schemas.microsoft.com/office/drawing/2014/main" id="{6890A7F2-556B-4439-83D5-5C0D57CD37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0</xdr:colOff>
      <xdr:row>48</xdr:row>
      <xdr:rowOff>0</xdr:rowOff>
    </xdr:from>
    <xdr:to>
      <xdr:col>23</xdr:col>
      <xdr:colOff>428625</xdr:colOff>
      <xdr:row>62</xdr:row>
      <xdr:rowOff>134937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55BD53DC-F145-499F-BEBE-BDCB9F01F8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11</xdr:col>
      <xdr:colOff>0</xdr:colOff>
      <xdr:row>1</xdr:row>
      <xdr:rowOff>0</xdr:rowOff>
    </xdr:from>
    <xdr:to>
      <xdr:col>16</xdr:col>
      <xdr:colOff>381000</xdr:colOff>
      <xdr:row>11</xdr:row>
      <xdr:rowOff>142875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446F8036-F048-4E86-807F-6CEB54877A6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8E8941-74F3-4CA2-B426-94EDE6FA90EC}">
  <sheetPr>
    <tabColor rgb="FFFF0000"/>
    <pageSetUpPr fitToPage="1"/>
  </sheetPr>
  <dimension ref="A1:Z63"/>
  <sheetViews>
    <sheetView zoomScale="80" zoomScaleNormal="80" workbookViewId="0">
      <pane ySplit="2" topLeftCell="A3" activePane="bottomLeft" state="frozen"/>
      <selection activeCell="R10" sqref="R10:V10"/>
      <selection pane="bottomLeft" activeCell="A2" sqref="A2"/>
    </sheetView>
  </sheetViews>
  <sheetFormatPr defaultRowHeight="15"/>
  <cols>
    <col min="1" max="1" width="7.25" customWidth="1"/>
    <col min="2" max="2" width="7.5" style="1" bestFit="1" customWidth="1"/>
    <col min="3" max="4" width="10" style="80" customWidth="1"/>
    <col min="5" max="5" width="5.75" style="80" customWidth="1"/>
    <col min="6" max="7" width="3.625" style="80" bestFit="1" customWidth="1"/>
    <col min="8" max="8" width="5.5" style="80" customWidth="1"/>
    <col min="9" max="9" width="6.625" style="90" customWidth="1"/>
    <col min="10" max="10" width="2.875" style="66" bestFit="1" customWidth="1"/>
    <col min="11" max="11" width="6.625" style="91" customWidth="1"/>
    <col min="12" max="12" width="3.375" style="80" bestFit="1" customWidth="1"/>
    <col min="13" max="13" width="3.375" style="80" customWidth="1"/>
    <col min="14" max="14" width="3.25" style="80" bestFit="1" customWidth="1"/>
    <col min="15" max="15" width="3.25" style="80" customWidth="1"/>
    <col min="16" max="17" width="3.25" style="80" bestFit="1" customWidth="1"/>
    <col min="18" max="21" width="10.875" style="92" customWidth="1"/>
    <col min="22" max="22" width="14.5" style="92" customWidth="1"/>
    <col min="23" max="25" width="3.625" style="27" bestFit="1" customWidth="1"/>
  </cols>
  <sheetData>
    <row r="1" spans="1:25" s="14" customFormat="1" ht="82.5">
      <c r="A1" s="123" t="s">
        <v>113</v>
      </c>
      <c r="B1" s="124" t="s">
        <v>9</v>
      </c>
      <c r="C1" s="2" t="s">
        <v>0</v>
      </c>
      <c r="D1" s="3" t="s">
        <v>1</v>
      </c>
      <c r="E1" s="4" t="s">
        <v>2</v>
      </c>
      <c r="F1" s="5" t="s">
        <v>3</v>
      </c>
      <c r="G1" s="5" t="s">
        <v>4</v>
      </c>
      <c r="H1" s="6" t="s">
        <v>5</v>
      </c>
      <c r="I1" s="7" t="s">
        <v>6</v>
      </c>
      <c r="J1" s="8" t="s">
        <v>7</v>
      </c>
      <c r="K1" s="9" t="s">
        <v>8</v>
      </c>
      <c r="L1" s="10" t="s">
        <v>9</v>
      </c>
      <c r="M1" s="11" t="s">
        <v>10</v>
      </c>
      <c r="N1" s="94" t="s">
        <v>11</v>
      </c>
      <c r="O1" s="106" t="s">
        <v>4</v>
      </c>
      <c r="P1" s="101" t="s">
        <v>12</v>
      </c>
      <c r="Q1" s="12" t="s">
        <v>13</v>
      </c>
      <c r="R1" s="206" t="s">
        <v>14</v>
      </c>
      <c r="S1" s="207"/>
      <c r="T1" s="207"/>
      <c r="U1" s="207"/>
      <c r="V1" s="208"/>
      <c r="W1" s="13" t="s">
        <v>15</v>
      </c>
      <c r="X1" s="13" t="s">
        <v>16</v>
      </c>
      <c r="Y1" s="13" t="s">
        <v>17</v>
      </c>
    </row>
    <row r="2" spans="1:25" ht="7.5" customHeight="1">
      <c r="A2" s="15"/>
      <c r="B2" s="16"/>
      <c r="C2" s="17"/>
      <c r="D2" s="18"/>
      <c r="E2" s="19">
        <v>0</v>
      </c>
      <c r="F2" s="20"/>
      <c r="G2" s="20"/>
      <c r="H2" s="21">
        <v>0</v>
      </c>
      <c r="I2" s="22"/>
      <c r="J2" s="23"/>
      <c r="K2" s="24"/>
      <c r="L2" s="25"/>
      <c r="M2" s="20"/>
      <c r="N2" s="95"/>
      <c r="O2" s="107"/>
      <c r="P2" s="102"/>
      <c r="Q2" s="26"/>
      <c r="R2" s="209"/>
      <c r="S2" s="210"/>
      <c r="T2" s="210"/>
      <c r="U2" s="210"/>
      <c r="V2" s="211"/>
    </row>
    <row r="3" spans="1:25" s="42" customFormat="1" ht="26.25" customHeight="1" thickBot="1">
      <c r="A3" s="129">
        <v>0.41666666666666669</v>
      </c>
      <c r="B3" s="130" t="s">
        <v>43</v>
      </c>
      <c r="C3" s="131">
        <v>4915</v>
      </c>
      <c r="D3" s="132">
        <v>4923</v>
      </c>
      <c r="E3" s="32">
        <f t="shared" ref="E3:E4" si="0">IF(ISBLANK(C3),0,(D3-C3+1))</f>
        <v>9</v>
      </c>
      <c r="F3" s="33">
        <v>1</v>
      </c>
      <c r="G3" s="33">
        <v>2</v>
      </c>
      <c r="H3" s="34">
        <f t="shared" ref="H3:H4" si="1">E3-G3-F3</f>
        <v>6</v>
      </c>
      <c r="I3" s="35">
        <v>8</v>
      </c>
      <c r="J3" s="36">
        <f t="shared" ref="J3:J4" si="2">IF(ISBLANK(I3),-90,(-((I3)-(SUM(L3:Q3,K3)))))</f>
        <v>0</v>
      </c>
      <c r="K3" s="133">
        <v>0</v>
      </c>
      <c r="L3" s="134">
        <v>8</v>
      </c>
      <c r="M3" s="39">
        <v>0</v>
      </c>
      <c r="N3" s="96">
        <v>0</v>
      </c>
      <c r="O3" s="112">
        <v>0</v>
      </c>
      <c r="P3" s="38">
        <v>0</v>
      </c>
      <c r="Q3" s="40">
        <v>0</v>
      </c>
      <c r="R3" s="203"/>
      <c r="S3" s="204"/>
      <c r="T3" s="204"/>
      <c r="U3" s="204"/>
      <c r="V3" s="212"/>
      <c r="W3" s="39" t="s">
        <v>18</v>
      </c>
      <c r="X3" s="39"/>
      <c r="Y3" s="39"/>
    </row>
    <row r="4" spans="1:25" s="42" customFormat="1" ht="26.25" customHeight="1" thickBot="1">
      <c r="A4" s="174">
        <v>0.125</v>
      </c>
      <c r="B4" s="175" t="s">
        <v>64</v>
      </c>
      <c r="C4" s="176">
        <v>3343</v>
      </c>
      <c r="D4" s="177">
        <v>3371</v>
      </c>
      <c r="E4" s="32">
        <f t="shared" si="0"/>
        <v>29</v>
      </c>
      <c r="F4" s="33">
        <v>1</v>
      </c>
      <c r="G4" s="33">
        <v>7</v>
      </c>
      <c r="H4" s="34">
        <f t="shared" si="1"/>
        <v>21</v>
      </c>
      <c r="I4" s="169">
        <f>21+7</f>
        <v>28</v>
      </c>
      <c r="J4" s="36">
        <f t="shared" si="2"/>
        <v>0</v>
      </c>
      <c r="K4" s="133">
        <v>10</v>
      </c>
      <c r="L4" s="179">
        <v>17</v>
      </c>
      <c r="M4" s="39">
        <v>0</v>
      </c>
      <c r="N4" s="96">
        <v>1</v>
      </c>
      <c r="O4" s="112">
        <v>0</v>
      </c>
      <c r="P4" s="38">
        <v>0</v>
      </c>
      <c r="Q4" s="40">
        <v>0</v>
      </c>
      <c r="R4" s="213" t="s">
        <v>112</v>
      </c>
      <c r="S4" s="214"/>
      <c r="T4" s="214"/>
      <c r="U4" s="214"/>
      <c r="V4" s="215"/>
      <c r="W4" s="39" t="s">
        <v>18</v>
      </c>
      <c r="X4" s="39"/>
      <c r="Y4" s="39"/>
    </row>
    <row r="5" spans="1:25" s="42" customFormat="1" ht="26.25" customHeight="1">
      <c r="A5" s="28"/>
      <c r="B5" s="29"/>
      <c r="C5" s="30"/>
      <c r="D5" s="31"/>
      <c r="E5" s="32">
        <f t="shared" ref="E5:E57" si="3">IF(ISBLANK(D5),0,(D5-C5+1))</f>
        <v>0</v>
      </c>
      <c r="F5" s="33"/>
      <c r="G5" s="33"/>
      <c r="H5" s="34">
        <f t="shared" ref="H5:H34" si="4">E5-G5-F5</f>
        <v>0</v>
      </c>
      <c r="I5" s="35"/>
      <c r="J5" s="36">
        <f t="shared" ref="J5:J7" si="5">IF(ISBLANK(I5),-90,(I5-SUM(L5:Q5,K5)))</f>
        <v>-90</v>
      </c>
      <c r="K5" s="37"/>
      <c r="L5" s="38"/>
      <c r="M5" s="39"/>
      <c r="N5" s="96"/>
      <c r="O5" s="112"/>
      <c r="P5" s="38"/>
      <c r="Q5" s="40"/>
      <c r="R5" s="203"/>
      <c r="S5" s="204"/>
      <c r="T5" s="204"/>
      <c r="U5" s="204"/>
      <c r="V5" s="205"/>
      <c r="W5" s="41" t="s">
        <v>18</v>
      </c>
      <c r="X5" s="41"/>
      <c r="Y5" s="41"/>
    </row>
    <row r="6" spans="1:25" s="42" customFormat="1" ht="26.25" customHeight="1">
      <c r="A6" s="28"/>
      <c r="B6" s="29"/>
      <c r="C6" s="30"/>
      <c r="D6" s="31"/>
      <c r="E6" s="32">
        <f t="shared" si="3"/>
        <v>0</v>
      </c>
      <c r="F6" s="33"/>
      <c r="G6" s="33"/>
      <c r="H6" s="34">
        <f t="shared" si="4"/>
        <v>0</v>
      </c>
      <c r="I6" s="35"/>
      <c r="J6" s="36">
        <f t="shared" si="5"/>
        <v>-90</v>
      </c>
      <c r="K6" s="37"/>
      <c r="L6" s="38"/>
      <c r="M6" s="39"/>
      <c r="N6" s="96"/>
      <c r="O6" s="112"/>
      <c r="P6" s="38"/>
      <c r="Q6" s="40"/>
      <c r="R6" s="203"/>
      <c r="S6" s="204"/>
      <c r="T6" s="204"/>
      <c r="U6" s="204"/>
      <c r="V6" s="205"/>
      <c r="W6" s="41" t="s">
        <v>18</v>
      </c>
      <c r="X6" s="41"/>
      <c r="Y6" s="41"/>
    </row>
    <row r="7" spans="1:25" s="42" customFormat="1" ht="26.25" customHeight="1">
      <c r="A7" s="28"/>
      <c r="B7" s="29"/>
      <c r="C7" s="30"/>
      <c r="D7" s="31"/>
      <c r="E7" s="32">
        <f t="shared" si="3"/>
        <v>0</v>
      </c>
      <c r="F7" s="33"/>
      <c r="G7" s="33"/>
      <c r="H7" s="34">
        <f t="shared" si="4"/>
        <v>0</v>
      </c>
      <c r="I7" s="35"/>
      <c r="J7" s="36">
        <f t="shared" si="5"/>
        <v>-90</v>
      </c>
      <c r="K7" s="37"/>
      <c r="L7" s="38"/>
      <c r="M7" s="39"/>
      <c r="N7" s="96"/>
      <c r="O7" s="112"/>
      <c r="P7" s="38"/>
      <c r="Q7" s="40"/>
      <c r="R7" s="203"/>
      <c r="S7" s="204"/>
      <c r="T7" s="204"/>
      <c r="U7" s="204"/>
      <c r="V7" s="205"/>
      <c r="W7" s="41" t="s">
        <v>18</v>
      </c>
      <c r="X7" s="41"/>
      <c r="Y7" s="41"/>
    </row>
    <row r="8" spans="1:25" s="42" customFormat="1" ht="26.25" customHeight="1">
      <c r="A8" s="28"/>
      <c r="B8" s="29"/>
      <c r="C8" s="30"/>
      <c r="D8" s="31"/>
      <c r="E8" s="32">
        <f t="shared" si="3"/>
        <v>0</v>
      </c>
      <c r="F8" s="33"/>
      <c r="G8" s="33"/>
      <c r="H8" s="34">
        <f t="shared" ref="H8:H9" si="6">E8-G8-F8</f>
        <v>0</v>
      </c>
      <c r="I8" s="35"/>
      <c r="J8" s="36">
        <f>IF(ISBLANK(I8),-90,(I8-SUM(L8:Q8,K8)))</f>
        <v>-90</v>
      </c>
      <c r="K8" s="37"/>
      <c r="L8" s="38"/>
      <c r="M8" s="39"/>
      <c r="N8" s="96"/>
      <c r="O8" s="112"/>
      <c r="P8" s="38"/>
      <c r="Q8" s="40"/>
      <c r="R8" s="191"/>
      <c r="S8" s="192"/>
      <c r="T8" s="192"/>
      <c r="U8" s="192"/>
      <c r="V8" s="193"/>
      <c r="W8" s="41" t="s">
        <v>18</v>
      </c>
      <c r="X8" s="41"/>
      <c r="Y8" s="41"/>
    </row>
    <row r="9" spans="1:25" s="42" customFormat="1" ht="26.25" customHeight="1">
      <c r="A9" s="28"/>
      <c r="B9" s="29"/>
      <c r="C9" s="30"/>
      <c r="D9" s="31"/>
      <c r="E9" s="32">
        <f t="shared" si="3"/>
        <v>0</v>
      </c>
      <c r="F9" s="33"/>
      <c r="G9" s="33"/>
      <c r="H9" s="34">
        <f t="shared" si="6"/>
        <v>0</v>
      </c>
      <c r="I9" s="35"/>
      <c r="J9" s="36">
        <f t="shared" ref="J9:J32" si="7">IF(ISBLANK(I9),-90,(I9-SUM(L9:Q9,K9)))</f>
        <v>-90</v>
      </c>
      <c r="K9" s="37"/>
      <c r="L9" s="38"/>
      <c r="M9" s="39"/>
      <c r="N9" s="96"/>
      <c r="O9" s="112"/>
      <c r="P9" s="38"/>
      <c r="Q9" s="40"/>
      <c r="R9" s="191"/>
      <c r="S9" s="192"/>
      <c r="T9" s="192"/>
      <c r="U9" s="192"/>
      <c r="V9" s="193"/>
      <c r="W9" s="41" t="s">
        <v>18</v>
      </c>
      <c r="X9" s="41"/>
      <c r="Y9" s="41"/>
    </row>
    <row r="10" spans="1:25" s="42" customFormat="1" ht="26.25" customHeight="1">
      <c r="A10" s="28"/>
      <c r="B10" s="29"/>
      <c r="C10" s="30"/>
      <c r="D10" s="31"/>
      <c r="E10" s="32">
        <f t="shared" si="3"/>
        <v>0</v>
      </c>
      <c r="F10" s="33"/>
      <c r="G10" s="33"/>
      <c r="H10" s="34">
        <f>E10-G10-F10</f>
        <v>0</v>
      </c>
      <c r="I10" s="35"/>
      <c r="J10" s="36">
        <f t="shared" si="7"/>
        <v>-90</v>
      </c>
      <c r="K10" s="37"/>
      <c r="L10" s="38"/>
      <c r="M10" s="39"/>
      <c r="N10" s="96"/>
      <c r="O10" s="112"/>
      <c r="P10" s="38"/>
      <c r="Q10" s="40"/>
      <c r="R10" s="191"/>
      <c r="S10" s="192"/>
      <c r="T10" s="192"/>
      <c r="U10" s="192"/>
      <c r="V10" s="193"/>
      <c r="W10" s="41" t="s">
        <v>18</v>
      </c>
      <c r="X10" s="41"/>
      <c r="Y10" s="41"/>
    </row>
    <row r="11" spans="1:25" s="42" customFormat="1" ht="26.25" customHeight="1">
      <c r="A11" s="28"/>
      <c r="B11" s="29"/>
      <c r="C11" s="30"/>
      <c r="D11" s="31"/>
      <c r="E11" s="32">
        <f t="shared" si="3"/>
        <v>0</v>
      </c>
      <c r="F11" s="33"/>
      <c r="G11" s="33"/>
      <c r="H11" s="34">
        <f t="shared" ref="H11:H17" si="8">E11-G11-F11</f>
        <v>0</v>
      </c>
      <c r="I11" s="35"/>
      <c r="J11" s="36">
        <f t="shared" si="7"/>
        <v>-90</v>
      </c>
      <c r="K11" s="37"/>
      <c r="L11" s="38"/>
      <c r="M11" s="39"/>
      <c r="N11" s="96"/>
      <c r="O11" s="112"/>
      <c r="P11" s="38"/>
      <c r="Q11" s="40"/>
      <c r="R11" s="191"/>
      <c r="S11" s="192"/>
      <c r="T11" s="192"/>
      <c r="U11" s="192"/>
      <c r="V11" s="193"/>
      <c r="W11" s="41" t="s">
        <v>18</v>
      </c>
      <c r="X11" s="41"/>
      <c r="Y11" s="41"/>
    </row>
    <row r="12" spans="1:25" s="42" customFormat="1" ht="26.25" customHeight="1">
      <c r="A12" s="28"/>
      <c r="B12" s="29"/>
      <c r="C12" s="30"/>
      <c r="D12" s="31"/>
      <c r="E12" s="32">
        <f t="shared" si="3"/>
        <v>0</v>
      </c>
      <c r="F12" s="33"/>
      <c r="G12" s="33"/>
      <c r="H12" s="34">
        <f t="shared" si="8"/>
        <v>0</v>
      </c>
      <c r="I12" s="35"/>
      <c r="J12" s="36">
        <f t="shared" si="7"/>
        <v>-90</v>
      </c>
      <c r="K12" s="37"/>
      <c r="L12" s="38"/>
      <c r="M12" s="39"/>
      <c r="N12" s="96"/>
      <c r="O12" s="112"/>
      <c r="P12" s="38"/>
      <c r="Q12" s="40"/>
      <c r="R12" s="191"/>
      <c r="S12" s="192"/>
      <c r="T12" s="192"/>
      <c r="U12" s="192"/>
      <c r="V12" s="193"/>
      <c r="W12" s="41" t="s">
        <v>18</v>
      </c>
      <c r="X12" s="41"/>
      <c r="Y12" s="41"/>
    </row>
    <row r="13" spans="1:25" s="42" customFormat="1" ht="26.25" hidden="1" customHeight="1">
      <c r="A13" s="28"/>
      <c r="B13" s="29"/>
      <c r="C13" s="30"/>
      <c r="D13" s="31"/>
      <c r="E13" s="32">
        <f t="shared" si="3"/>
        <v>0</v>
      </c>
      <c r="F13" s="33"/>
      <c r="G13" s="33"/>
      <c r="H13" s="34">
        <f t="shared" si="8"/>
        <v>0</v>
      </c>
      <c r="I13" s="35"/>
      <c r="J13" s="36">
        <f t="shared" si="7"/>
        <v>-90</v>
      </c>
      <c r="K13" s="37"/>
      <c r="L13" s="38"/>
      <c r="M13" s="39"/>
      <c r="N13" s="96"/>
      <c r="O13" s="112"/>
      <c r="P13" s="38"/>
      <c r="Q13" s="40"/>
      <c r="R13" s="191"/>
      <c r="S13" s="192"/>
      <c r="T13" s="192"/>
      <c r="U13" s="192"/>
      <c r="V13" s="193"/>
      <c r="W13" s="41" t="s">
        <v>18</v>
      </c>
      <c r="X13" s="41"/>
      <c r="Y13" s="41"/>
    </row>
    <row r="14" spans="1:25" s="42" customFormat="1" ht="26.25" hidden="1" customHeight="1">
      <c r="A14" s="28"/>
      <c r="B14" s="29"/>
      <c r="C14" s="30"/>
      <c r="D14" s="31"/>
      <c r="E14" s="32">
        <f t="shared" si="3"/>
        <v>0</v>
      </c>
      <c r="F14" s="33"/>
      <c r="G14" s="33"/>
      <c r="H14" s="34">
        <f t="shared" si="8"/>
        <v>0</v>
      </c>
      <c r="I14" s="35"/>
      <c r="J14" s="36">
        <f t="shared" si="7"/>
        <v>-90</v>
      </c>
      <c r="K14" s="37"/>
      <c r="L14" s="38"/>
      <c r="M14" s="39"/>
      <c r="N14" s="96"/>
      <c r="O14" s="112"/>
      <c r="P14" s="38"/>
      <c r="Q14" s="40"/>
      <c r="R14" s="191"/>
      <c r="S14" s="192"/>
      <c r="T14" s="192"/>
      <c r="U14" s="192"/>
      <c r="V14" s="193"/>
      <c r="W14" s="41" t="s">
        <v>18</v>
      </c>
      <c r="X14" s="41"/>
      <c r="Y14" s="41"/>
    </row>
    <row r="15" spans="1:25" s="42" customFormat="1" ht="26.25" hidden="1" customHeight="1">
      <c r="A15" s="28"/>
      <c r="B15" s="29"/>
      <c r="C15" s="30"/>
      <c r="D15" s="31"/>
      <c r="E15" s="32">
        <f t="shared" si="3"/>
        <v>0</v>
      </c>
      <c r="F15" s="33"/>
      <c r="G15" s="33"/>
      <c r="H15" s="34">
        <f t="shared" si="8"/>
        <v>0</v>
      </c>
      <c r="I15" s="35"/>
      <c r="J15" s="36">
        <f t="shared" si="7"/>
        <v>-90</v>
      </c>
      <c r="K15" s="37"/>
      <c r="L15" s="38"/>
      <c r="M15" s="39"/>
      <c r="N15" s="96"/>
      <c r="O15" s="112"/>
      <c r="P15" s="38"/>
      <c r="Q15" s="40"/>
      <c r="R15" s="191"/>
      <c r="S15" s="192"/>
      <c r="T15" s="192"/>
      <c r="U15" s="192"/>
      <c r="V15" s="193"/>
      <c r="W15" s="41" t="s">
        <v>18</v>
      </c>
      <c r="X15" s="41"/>
      <c r="Y15" s="41"/>
    </row>
    <row r="16" spans="1:25" s="42" customFormat="1" ht="26.25" hidden="1" customHeight="1">
      <c r="A16" s="28"/>
      <c r="B16" s="29"/>
      <c r="C16" s="30"/>
      <c r="D16" s="31"/>
      <c r="E16" s="32">
        <f t="shared" si="3"/>
        <v>0</v>
      </c>
      <c r="F16" s="33"/>
      <c r="G16" s="33"/>
      <c r="H16" s="34">
        <f t="shared" si="8"/>
        <v>0</v>
      </c>
      <c r="I16" s="35"/>
      <c r="J16" s="36">
        <f t="shared" si="7"/>
        <v>-90</v>
      </c>
      <c r="K16" s="37"/>
      <c r="L16" s="38"/>
      <c r="M16" s="39"/>
      <c r="N16" s="96"/>
      <c r="O16" s="112"/>
      <c r="P16" s="38"/>
      <c r="Q16" s="40"/>
      <c r="R16" s="191"/>
      <c r="S16" s="192"/>
      <c r="T16" s="192"/>
      <c r="U16" s="192"/>
      <c r="V16" s="193"/>
      <c r="W16" s="41" t="s">
        <v>18</v>
      </c>
      <c r="X16" s="41"/>
      <c r="Y16" s="41"/>
    </row>
    <row r="17" spans="1:25" s="42" customFormat="1" ht="26.25" hidden="1" customHeight="1">
      <c r="A17" s="28"/>
      <c r="B17" s="29"/>
      <c r="C17" s="30"/>
      <c r="D17" s="31"/>
      <c r="E17" s="32">
        <f t="shared" si="3"/>
        <v>0</v>
      </c>
      <c r="F17" s="33"/>
      <c r="G17" s="33"/>
      <c r="H17" s="34">
        <f t="shared" si="8"/>
        <v>0</v>
      </c>
      <c r="I17" s="35"/>
      <c r="J17" s="36">
        <f t="shared" si="7"/>
        <v>-90</v>
      </c>
      <c r="K17" s="37"/>
      <c r="L17" s="38"/>
      <c r="M17" s="39"/>
      <c r="N17" s="96"/>
      <c r="O17" s="112"/>
      <c r="P17" s="38"/>
      <c r="Q17" s="40"/>
      <c r="R17" s="191"/>
      <c r="S17" s="192"/>
      <c r="T17" s="192"/>
      <c r="U17" s="192"/>
      <c r="V17" s="193"/>
      <c r="W17" s="41" t="s">
        <v>18</v>
      </c>
      <c r="X17" s="41"/>
      <c r="Y17" s="41"/>
    </row>
    <row r="18" spans="1:25" s="42" customFormat="1" ht="26.25" hidden="1" customHeight="1">
      <c r="A18" s="28"/>
      <c r="B18" s="29"/>
      <c r="C18" s="30"/>
      <c r="D18" s="31"/>
      <c r="E18" s="32">
        <f t="shared" si="3"/>
        <v>0</v>
      </c>
      <c r="F18" s="33"/>
      <c r="G18" s="33"/>
      <c r="H18" s="34">
        <f>E18-G18-F18</f>
        <v>0</v>
      </c>
      <c r="I18" s="35"/>
      <c r="J18" s="36">
        <f t="shared" si="7"/>
        <v>-90</v>
      </c>
      <c r="K18" s="37"/>
      <c r="L18" s="38"/>
      <c r="M18" s="39"/>
      <c r="N18" s="96"/>
      <c r="O18" s="112"/>
      <c r="P18" s="38"/>
      <c r="Q18" s="40"/>
      <c r="R18" s="191"/>
      <c r="S18" s="192"/>
      <c r="T18" s="192"/>
      <c r="U18" s="192"/>
      <c r="V18" s="193"/>
      <c r="W18" s="41" t="s">
        <v>18</v>
      </c>
      <c r="X18" s="41"/>
      <c r="Y18" s="41"/>
    </row>
    <row r="19" spans="1:25" s="42" customFormat="1" ht="26.25" hidden="1" customHeight="1">
      <c r="A19" s="28"/>
      <c r="B19" s="29"/>
      <c r="C19" s="30"/>
      <c r="D19" s="31"/>
      <c r="E19" s="32">
        <f t="shared" si="3"/>
        <v>0</v>
      </c>
      <c r="F19" s="33"/>
      <c r="G19" s="33"/>
      <c r="H19" s="34">
        <f t="shared" ref="H19:H24" si="9">E19-G19-F19</f>
        <v>0</v>
      </c>
      <c r="I19" s="35"/>
      <c r="J19" s="36">
        <f t="shared" si="7"/>
        <v>-90</v>
      </c>
      <c r="K19" s="37"/>
      <c r="L19" s="38"/>
      <c r="M19" s="39"/>
      <c r="N19" s="96"/>
      <c r="O19" s="112"/>
      <c r="P19" s="38"/>
      <c r="Q19" s="40"/>
      <c r="R19" s="191"/>
      <c r="S19" s="192"/>
      <c r="T19" s="192"/>
      <c r="U19" s="192"/>
      <c r="V19" s="193"/>
      <c r="W19" s="41" t="s">
        <v>18</v>
      </c>
      <c r="X19" s="41"/>
      <c r="Y19" s="41"/>
    </row>
    <row r="20" spans="1:25" s="42" customFormat="1" ht="26.25" hidden="1" customHeight="1">
      <c r="A20" s="28"/>
      <c r="B20" s="29"/>
      <c r="C20" s="30"/>
      <c r="D20" s="31"/>
      <c r="E20" s="32">
        <f t="shared" si="3"/>
        <v>0</v>
      </c>
      <c r="F20" s="33"/>
      <c r="G20" s="33"/>
      <c r="H20" s="34">
        <f t="shared" si="9"/>
        <v>0</v>
      </c>
      <c r="I20" s="35"/>
      <c r="J20" s="36">
        <f t="shared" si="7"/>
        <v>-90</v>
      </c>
      <c r="K20" s="37"/>
      <c r="L20" s="38"/>
      <c r="M20" s="39"/>
      <c r="N20" s="96"/>
      <c r="O20" s="112"/>
      <c r="P20" s="38"/>
      <c r="Q20" s="40"/>
      <c r="R20" s="191"/>
      <c r="S20" s="192"/>
      <c r="T20" s="192"/>
      <c r="U20" s="192"/>
      <c r="V20" s="193"/>
      <c r="W20" s="41" t="s">
        <v>18</v>
      </c>
      <c r="X20" s="41"/>
      <c r="Y20" s="41"/>
    </row>
    <row r="21" spans="1:25" s="42" customFormat="1" ht="26.25" hidden="1" customHeight="1">
      <c r="A21" s="28"/>
      <c r="B21" s="29"/>
      <c r="C21" s="30"/>
      <c r="D21" s="31"/>
      <c r="E21" s="32">
        <f t="shared" si="3"/>
        <v>0</v>
      </c>
      <c r="F21" s="33"/>
      <c r="G21" s="33"/>
      <c r="H21" s="34">
        <f t="shared" si="9"/>
        <v>0</v>
      </c>
      <c r="I21" s="35"/>
      <c r="J21" s="36">
        <f t="shared" si="7"/>
        <v>-90</v>
      </c>
      <c r="K21" s="37"/>
      <c r="L21" s="38"/>
      <c r="M21" s="39"/>
      <c r="N21" s="96"/>
      <c r="O21" s="112"/>
      <c r="P21" s="38"/>
      <c r="Q21" s="40"/>
      <c r="R21" s="191"/>
      <c r="S21" s="192"/>
      <c r="T21" s="192"/>
      <c r="U21" s="192"/>
      <c r="V21" s="193"/>
      <c r="W21" s="41" t="s">
        <v>18</v>
      </c>
      <c r="X21" s="41"/>
      <c r="Y21" s="41"/>
    </row>
    <row r="22" spans="1:25" s="42" customFormat="1" ht="26.25" hidden="1" customHeight="1">
      <c r="A22" s="28"/>
      <c r="B22" s="29"/>
      <c r="C22" s="30"/>
      <c r="D22" s="31"/>
      <c r="E22" s="32">
        <f t="shared" si="3"/>
        <v>0</v>
      </c>
      <c r="F22" s="33"/>
      <c r="G22" s="33"/>
      <c r="H22" s="34">
        <f t="shared" si="9"/>
        <v>0</v>
      </c>
      <c r="I22" s="35"/>
      <c r="J22" s="36">
        <f t="shared" si="7"/>
        <v>-90</v>
      </c>
      <c r="K22" s="37"/>
      <c r="L22" s="38"/>
      <c r="M22" s="39"/>
      <c r="N22" s="96"/>
      <c r="O22" s="112"/>
      <c r="P22" s="38"/>
      <c r="Q22" s="40"/>
      <c r="R22" s="191"/>
      <c r="S22" s="192"/>
      <c r="T22" s="192"/>
      <c r="U22" s="192"/>
      <c r="V22" s="193"/>
      <c r="W22" s="41" t="s">
        <v>18</v>
      </c>
      <c r="X22" s="41"/>
      <c r="Y22" s="41"/>
    </row>
    <row r="23" spans="1:25" s="42" customFormat="1" ht="26.25" hidden="1" customHeight="1">
      <c r="A23" s="28"/>
      <c r="B23" s="29"/>
      <c r="C23" s="30"/>
      <c r="D23" s="31"/>
      <c r="E23" s="32">
        <f t="shared" si="3"/>
        <v>0</v>
      </c>
      <c r="F23" s="33"/>
      <c r="G23" s="33"/>
      <c r="H23" s="34">
        <f t="shared" si="9"/>
        <v>0</v>
      </c>
      <c r="I23" s="35"/>
      <c r="J23" s="36">
        <f t="shared" si="7"/>
        <v>-90</v>
      </c>
      <c r="K23" s="37"/>
      <c r="L23" s="38"/>
      <c r="M23" s="39"/>
      <c r="N23" s="96"/>
      <c r="O23" s="112"/>
      <c r="P23" s="38"/>
      <c r="Q23" s="40"/>
      <c r="R23" s="191"/>
      <c r="S23" s="192"/>
      <c r="T23" s="192"/>
      <c r="U23" s="192"/>
      <c r="V23" s="193"/>
      <c r="W23" s="41" t="s">
        <v>18</v>
      </c>
      <c r="X23" s="41"/>
      <c r="Y23" s="41"/>
    </row>
    <row r="24" spans="1:25" s="42" customFormat="1" ht="26.25" hidden="1" customHeight="1">
      <c r="A24" s="28"/>
      <c r="B24" s="29"/>
      <c r="C24" s="30"/>
      <c r="D24" s="31"/>
      <c r="E24" s="32">
        <f t="shared" si="3"/>
        <v>0</v>
      </c>
      <c r="F24" s="33"/>
      <c r="G24" s="33"/>
      <c r="H24" s="34">
        <f t="shared" si="9"/>
        <v>0</v>
      </c>
      <c r="I24" s="35"/>
      <c r="J24" s="36">
        <f t="shared" si="7"/>
        <v>-90</v>
      </c>
      <c r="K24" s="37"/>
      <c r="L24" s="38"/>
      <c r="M24" s="39"/>
      <c r="N24" s="96"/>
      <c r="O24" s="112"/>
      <c r="P24" s="38"/>
      <c r="Q24" s="40"/>
      <c r="R24" s="191"/>
      <c r="S24" s="192"/>
      <c r="T24" s="192"/>
      <c r="U24" s="192"/>
      <c r="V24" s="193"/>
      <c r="W24" s="41" t="s">
        <v>18</v>
      </c>
      <c r="X24" s="41"/>
      <c r="Y24" s="41"/>
    </row>
    <row r="25" spans="1:25" s="42" customFormat="1" ht="26.25" hidden="1" customHeight="1">
      <c r="A25" s="28"/>
      <c r="B25" s="29"/>
      <c r="C25" s="30"/>
      <c r="D25" s="31"/>
      <c r="E25" s="32">
        <f t="shared" si="3"/>
        <v>0</v>
      </c>
      <c r="F25" s="33"/>
      <c r="G25" s="33"/>
      <c r="H25" s="34">
        <f>E25-G25-F25</f>
        <v>0</v>
      </c>
      <c r="I25" s="35"/>
      <c r="J25" s="36">
        <f t="shared" si="7"/>
        <v>-90</v>
      </c>
      <c r="K25" s="37"/>
      <c r="L25" s="38"/>
      <c r="M25" s="39"/>
      <c r="N25" s="96"/>
      <c r="O25" s="112"/>
      <c r="P25" s="38"/>
      <c r="Q25" s="40"/>
      <c r="R25" s="191"/>
      <c r="S25" s="192"/>
      <c r="T25" s="192"/>
      <c r="U25" s="192"/>
      <c r="V25" s="193"/>
      <c r="W25" s="41" t="s">
        <v>18</v>
      </c>
      <c r="X25" s="41"/>
      <c r="Y25" s="41"/>
    </row>
    <row r="26" spans="1:25" s="42" customFormat="1" ht="26.25" hidden="1" customHeight="1">
      <c r="A26" s="28"/>
      <c r="B26" s="29"/>
      <c r="C26" s="30"/>
      <c r="D26" s="31"/>
      <c r="E26" s="32">
        <f t="shared" si="3"/>
        <v>0</v>
      </c>
      <c r="F26" s="33"/>
      <c r="G26" s="33"/>
      <c r="H26" s="34">
        <f t="shared" ref="H26:H32" si="10">E26-G26-F26</f>
        <v>0</v>
      </c>
      <c r="I26" s="35"/>
      <c r="J26" s="36">
        <f t="shared" si="7"/>
        <v>-90</v>
      </c>
      <c r="K26" s="37"/>
      <c r="L26" s="38"/>
      <c r="M26" s="39"/>
      <c r="N26" s="96"/>
      <c r="O26" s="112"/>
      <c r="P26" s="38"/>
      <c r="Q26" s="40"/>
      <c r="R26" s="191"/>
      <c r="S26" s="192"/>
      <c r="T26" s="192"/>
      <c r="U26" s="192"/>
      <c r="V26" s="193"/>
      <c r="W26" s="41" t="s">
        <v>18</v>
      </c>
      <c r="X26" s="41"/>
      <c r="Y26" s="41"/>
    </row>
    <row r="27" spans="1:25" s="42" customFormat="1" ht="26.25" hidden="1" customHeight="1">
      <c r="A27" s="28"/>
      <c r="B27" s="29"/>
      <c r="C27" s="30"/>
      <c r="D27" s="31"/>
      <c r="E27" s="32">
        <f t="shared" si="3"/>
        <v>0</v>
      </c>
      <c r="F27" s="33"/>
      <c r="G27" s="33"/>
      <c r="H27" s="34">
        <f t="shared" si="10"/>
        <v>0</v>
      </c>
      <c r="I27" s="35"/>
      <c r="J27" s="36">
        <f t="shared" si="7"/>
        <v>-90</v>
      </c>
      <c r="K27" s="37"/>
      <c r="L27" s="38"/>
      <c r="M27" s="39"/>
      <c r="N27" s="96"/>
      <c r="O27" s="112"/>
      <c r="P27" s="38"/>
      <c r="Q27" s="40"/>
      <c r="R27" s="191"/>
      <c r="S27" s="192"/>
      <c r="T27" s="192"/>
      <c r="U27" s="192"/>
      <c r="V27" s="193"/>
      <c r="W27" s="41" t="s">
        <v>18</v>
      </c>
      <c r="X27" s="41"/>
      <c r="Y27" s="41"/>
    </row>
    <row r="28" spans="1:25" s="42" customFormat="1" ht="26.25" hidden="1" customHeight="1">
      <c r="A28" s="28"/>
      <c r="B28" s="29"/>
      <c r="C28" s="30"/>
      <c r="D28" s="31"/>
      <c r="E28" s="32">
        <f t="shared" si="3"/>
        <v>0</v>
      </c>
      <c r="F28" s="33"/>
      <c r="G28" s="33"/>
      <c r="H28" s="34">
        <f t="shared" si="10"/>
        <v>0</v>
      </c>
      <c r="I28" s="35"/>
      <c r="J28" s="36">
        <f t="shared" si="7"/>
        <v>-90</v>
      </c>
      <c r="K28" s="37"/>
      <c r="L28" s="38"/>
      <c r="M28" s="39"/>
      <c r="N28" s="96"/>
      <c r="O28" s="112"/>
      <c r="P28" s="38"/>
      <c r="Q28" s="40"/>
      <c r="R28" s="191"/>
      <c r="S28" s="192"/>
      <c r="T28" s="192"/>
      <c r="U28" s="192"/>
      <c r="V28" s="193"/>
      <c r="W28" s="41" t="s">
        <v>18</v>
      </c>
      <c r="X28" s="41"/>
      <c r="Y28" s="41"/>
    </row>
    <row r="29" spans="1:25" s="42" customFormat="1" ht="26.25" hidden="1" customHeight="1">
      <c r="A29" s="28"/>
      <c r="B29" s="29"/>
      <c r="C29" s="30"/>
      <c r="D29" s="31"/>
      <c r="E29" s="32">
        <f t="shared" si="3"/>
        <v>0</v>
      </c>
      <c r="F29" s="33"/>
      <c r="G29" s="33"/>
      <c r="H29" s="34">
        <f t="shared" si="10"/>
        <v>0</v>
      </c>
      <c r="I29" s="35"/>
      <c r="J29" s="36">
        <f t="shared" si="7"/>
        <v>-90</v>
      </c>
      <c r="K29" s="37"/>
      <c r="L29" s="38"/>
      <c r="M29" s="39"/>
      <c r="N29" s="96"/>
      <c r="O29" s="112"/>
      <c r="P29" s="38"/>
      <c r="Q29" s="40"/>
      <c r="R29" s="191"/>
      <c r="S29" s="192"/>
      <c r="T29" s="192"/>
      <c r="U29" s="192"/>
      <c r="V29" s="193"/>
      <c r="W29" s="41" t="s">
        <v>18</v>
      </c>
      <c r="X29" s="41"/>
      <c r="Y29" s="41"/>
    </row>
    <row r="30" spans="1:25" s="42" customFormat="1" ht="26.25" hidden="1" customHeight="1">
      <c r="A30" s="28"/>
      <c r="B30" s="29"/>
      <c r="C30" s="30"/>
      <c r="D30" s="31"/>
      <c r="E30" s="32">
        <f t="shared" si="3"/>
        <v>0</v>
      </c>
      <c r="F30" s="33"/>
      <c r="G30" s="33"/>
      <c r="H30" s="34">
        <f t="shared" si="10"/>
        <v>0</v>
      </c>
      <c r="I30" s="35"/>
      <c r="J30" s="36">
        <f t="shared" si="7"/>
        <v>-90</v>
      </c>
      <c r="K30" s="37"/>
      <c r="L30" s="38"/>
      <c r="M30" s="39"/>
      <c r="N30" s="96"/>
      <c r="O30" s="112"/>
      <c r="P30" s="38"/>
      <c r="Q30" s="40"/>
      <c r="R30" s="191"/>
      <c r="S30" s="192"/>
      <c r="T30" s="192"/>
      <c r="U30" s="192"/>
      <c r="V30" s="193"/>
      <c r="W30" s="41" t="s">
        <v>18</v>
      </c>
      <c r="X30" s="41"/>
      <c r="Y30" s="41"/>
    </row>
    <row r="31" spans="1:25" s="42" customFormat="1" ht="26.25" hidden="1" customHeight="1">
      <c r="A31" s="28"/>
      <c r="B31" s="29"/>
      <c r="C31" s="30"/>
      <c r="D31" s="31"/>
      <c r="E31" s="32">
        <f t="shared" si="3"/>
        <v>0</v>
      </c>
      <c r="F31" s="33"/>
      <c r="G31" s="33"/>
      <c r="H31" s="34">
        <f t="shared" si="10"/>
        <v>0</v>
      </c>
      <c r="I31" s="35"/>
      <c r="J31" s="36">
        <f t="shared" si="7"/>
        <v>-90</v>
      </c>
      <c r="K31" s="37"/>
      <c r="L31" s="38"/>
      <c r="M31" s="39"/>
      <c r="N31" s="96"/>
      <c r="O31" s="112"/>
      <c r="P31" s="38"/>
      <c r="Q31" s="40"/>
      <c r="R31" s="191"/>
      <c r="S31" s="192"/>
      <c r="T31" s="192"/>
      <c r="U31" s="192"/>
      <c r="V31" s="193"/>
      <c r="W31" s="41" t="s">
        <v>18</v>
      </c>
      <c r="X31" s="41"/>
      <c r="Y31" s="41"/>
    </row>
    <row r="32" spans="1:25" s="42" customFormat="1" ht="26.25" hidden="1" customHeight="1">
      <c r="A32" s="28"/>
      <c r="B32" s="29"/>
      <c r="C32" s="30"/>
      <c r="D32" s="31"/>
      <c r="E32" s="32">
        <f t="shared" si="3"/>
        <v>0</v>
      </c>
      <c r="F32" s="33"/>
      <c r="G32" s="33"/>
      <c r="H32" s="34">
        <f t="shared" si="10"/>
        <v>0</v>
      </c>
      <c r="I32" s="35"/>
      <c r="J32" s="36">
        <f t="shared" si="7"/>
        <v>-90</v>
      </c>
      <c r="K32" s="37"/>
      <c r="L32" s="38"/>
      <c r="M32" s="39"/>
      <c r="N32" s="96"/>
      <c r="O32" s="112"/>
      <c r="P32" s="38"/>
      <c r="Q32" s="40"/>
      <c r="R32" s="191"/>
      <c r="S32" s="192"/>
      <c r="T32" s="192"/>
      <c r="U32" s="192"/>
      <c r="V32" s="193"/>
      <c r="W32" s="41" t="s">
        <v>18</v>
      </c>
      <c r="X32" s="41"/>
      <c r="Y32" s="41"/>
    </row>
    <row r="33" spans="1:25" s="42" customFormat="1" ht="26.25" hidden="1" customHeight="1">
      <c r="A33" s="28"/>
      <c r="B33" s="29"/>
      <c r="C33" s="30"/>
      <c r="D33" s="31"/>
      <c r="E33" s="32">
        <f t="shared" si="3"/>
        <v>0</v>
      </c>
      <c r="F33" s="33"/>
      <c r="G33" s="33"/>
      <c r="H33" s="34">
        <f t="shared" si="4"/>
        <v>0</v>
      </c>
      <c r="I33" s="35"/>
      <c r="J33" s="36">
        <f>IF(ISBLANK(I33),-90,(I33-SUM(L33:Q33,K33)))</f>
        <v>-90</v>
      </c>
      <c r="K33" s="37"/>
      <c r="L33" s="38"/>
      <c r="M33" s="39"/>
      <c r="N33" s="96"/>
      <c r="O33" s="112"/>
      <c r="P33" s="38"/>
      <c r="Q33" s="40"/>
      <c r="R33" s="191"/>
      <c r="S33" s="192"/>
      <c r="T33" s="192"/>
      <c r="U33" s="192"/>
      <c r="V33" s="193"/>
      <c r="W33" s="41" t="s">
        <v>18</v>
      </c>
      <c r="X33" s="41"/>
      <c r="Y33" s="41"/>
    </row>
    <row r="34" spans="1:25" s="42" customFormat="1" ht="26.25" hidden="1" customHeight="1">
      <c r="A34" s="28"/>
      <c r="B34" s="29"/>
      <c r="C34" s="30"/>
      <c r="D34" s="31"/>
      <c r="E34" s="32">
        <f t="shared" si="3"/>
        <v>0</v>
      </c>
      <c r="F34" s="33"/>
      <c r="G34" s="33"/>
      <c r="H34" s="34">
        <f t="shared" si="4"/>
        <v>0</v>
      </c>
      <c r="I34" s="35"/>
      <c r="J34" s="36">
        <f t="shared" ref="J34:J58" si="11">IF(ISBLANK(I34),-90,(I34-SUM(L34:Q34,K34)))</f>
        <v>-90</v>
      </c>
      <c r="K34" s="37"/>
      <c r="L34" s="38"/>
      <c r="M34" s="39"/>
      <c r="N34" s="96"/>
      <c r="O34" s="112"/>
      <c r="P34" s="38"/>
      <c r="Q34" s="40"/>
      <c r="R34" s="191"/>
      <c r="S34" s="192"/>
      <c r="T34" s="192"/>
      <c r="U34" s="192"/>
      <c r="V34" s="193"/>
      <c r="W34" s="41" t="s">
        <v>18</v>
      </c>
      <c r="X34" s="41"/>
      <c r="Y34" s="41"/>
    </row>
    <row r="35" spans="1:25" s="42" customFormat="1" ht="26.25" hidden="1" customHeight="1">
      <c r="A35" s="28"/>
      <c r="B35" s="29"/>
      <c r="C35" s="30"/>
      <c r="D35" s="31"/>
      <c r="E35" s="32">
        <f t="shared" si="3"/>
        <v>0</v>
      </c>
      <c r="F35" s="33"/>
      <c r="G35" s="33"/>
      <c r="H35" s="34">
        <f>E35-G35-F35</f>
        <v>0</v>
      </c>
      <c r="I35" s="35"/>
      <c r="J35" s="36">
        <f t="shared" si="11"/>
        <v>-90</v>
      </c>
      <c r="K35" s="37"/>
      <c r="L35" s="38"/>
      <c r="M35" s="39"/>
      <c r="N35" s="96"/>
      <c r="O35" s="112"/>
      <c r="P35" s="38"/>
      <c r="Q35" s="40"/>
      <c r="R35" s="191"/>
      <c r="S35" s="192"/>
      <c r="T35" s="192"/>
      <c r="U35" s="192"/>
      <c r="V35" s="193"/>
      <c r="W35" s="41" t="s">
        <v>18</v>
      </c>
      <c r="X35" s="41"/>
      <c r="Y35" s="41"/>
    </row>
    <row r="36" spans="1:25" s="42" customFormat="1" ht="26.25" hidden="1" customHeight="1">
      <c r="A36" s="28"/>
      <c r="B36" s="29"/>
      <c r="C36" s="30"/>
      <c r="D36" s="31"/>
      <c r="E36" s="32">
        <f t="shared" si="3"/>
        <v>0</v>
      </c>
      <c r="F36" s="33"/>
      <c r="G36" s="33"/>
      <c r="H36" s="34">
        <f t="shared" ref="H36:H42" si="12">E36-G36-F36</f>
        <v>0</v>
      </c>
      <c r="I36" s="35"/>
      <c r="J36" s="36">
        <f t="shared" si="11"/>
        <v>-90</v>
      </c>
      <c r="K36" s="37"/>
      <c r="L36" s="38"/>
      <c r="M36" s="39"/>
      <c r="N36" s="96"/>
      <c r="O36" s="112"/>
      <c r="P36" s="38"/>
      <c r="Q36" s="40"/>
      <c r="R36" s="191"/>
      <c r="S36" s="192"/>
      <c r="T36" s="192"/>
      <c r="U36" s="192"/>
      <c r="V36" s="193"/>
      <c r="W36" s="41" t="s">
        <v>18</v>
      </c>
      <c r="X36" s="41"/>
      <c r="Y36" s="41"/>
    </row>
    <row r="37" spans="1:25" s="42" customFormat="1" ht="26.25" hidden="1" customHeight="1">
      <c r="A37" s="28"/>
      <c r="B37" s="29"/>
      <c r="C37" s="30"/>
      <c r="D37" s="31"/>
      <c r="E37" s="32">
        <f t="shared" si="3"/>
        <v>0</v>
      </c>
      <c r="F37" s="33"/>
      <c r="G37" s="33"/>
      <c r="H37" s="34">
        <f t="shared" si="12"/>
        <v>0</v>
      </c>
      <c r="I37" s="35"/>
      <c r="J37" s="36">
        <f t="shared" si="11"/>
        <v>-90</v>
      </c>
      <c r="K37" s="37"/>
      <c r="L37" s="38"/>
      <c r="M37" s="39"/>
      <c r="N37" s="96"/>
      <c r="O37" s="112"/>
      <c r="P37" s="38"/>
      <c r="Q37" s="40"/>
      <c r="R37" s="191"/>
      <c r="S37" s="192"/>
      <c r="T37" s="192"/>
      <c r="U37" s="192"/>
      <c r="V37" s="193"/>
      <c r="W37" s="41" t="s">
        <v>18</v>
      </c>
      <c r="X37" s="41"/>
      <c r="Y37" s="41"/>
    </row>
    <row r="38" spans="1:25" s="42" customFormat="1" ht="26.25" hidden="1" customHeight="1">
      <c r="A38" s="28"/>
      <c r="B38" s="29"/>
      <c r="C38" s="30"/>
      <c r="D38" s="31"/>
      <c r="E38" s="32">
        <f t="shared" si="3"/>
        <v>0</v>
      </c>
      <c r="F38" s="33"/>
      <c r="G38" s="33"/>
      <c r="H38" s="34">
        <f t="shared" si="12"/>
        <v>0</v>
      </c>
      <c r="I38" s="35"/>
      <c r="J38" s="36">
        <f t="shared" si="11"/>
        <v>-90</v>
      </c>
      <c r="K38" s="37"/>
      <c r="L38" s="38"/>
      <c r="M38" s="39"/>
      <c r="N38" s="96"/>
      <c r="O38" s="112"/>
      <c r="P38" s="38"/>
      <c r="Q38" s="40"/>
      <c r="R38" s="191"/>
      <c r="S38" s="192"/>
      <c r="T38" s="192"/>
      <c r="U38" s="192"/>
      <c r="V38" s="193"/>
      <c r="W38" s="41" t="s">
        <v>18</v>
      </c>
      <c r="X38" s="41"/>
      <c r="Y38" s="41"/>
    </row>
    <row r="39" spans="1:25" s="42" customFormat="1" ht="26.25" hidden="1" customHeight="1">
      <c r="A39" s="28"/>
      <c r="B39" s="29"/>
      <c r="C39" s="30"/>
      <c r="D39" s="31"/>
      <c r="E39" s="32">
        <f t="shared" si="3"/>
        <v>0</v>
      </c>
      <c r="F39" s="33"/>
      <c r="G39" s="33"/>
      <c r="H39" s="34">
        <f t="shared" si="12"/>
        <v>0</v>
      </c>
      <c r="I39" s="35"/>
      <c r="J39" s="36">
        <f t="shared" si="11"/>
        <v>-90</v>
      </c>
      <c r="K39" s="37"/>
      <c r="L39" s="38"/>
      <c r="M39" s="39"/>
      <c r="N39" s="96"/>
      <c r="O39" s="112"/>
      <c r="P39" s="38"/>
      <c r="Q39" s="40"/>
      <c r="R39" s="191"/>
      <c r="S39" s="192"/>
      <c r="T39" s="192"/>
      <c r="U39" s="192"/>
      <c r="V39" s="193"/>
      <c r="W39" s="41" t="s">
        <v>18</v>
      </c>
      <c r="X39" s="41"/>
      <c r="Y39" s="41"/>
    </row>
    <row r="40" spans="1:25" s="42" customFormat="1" ht="26.25" hidden="1" customHeight="1">
      <c r="A40" s="28"/>
      <c r="B40" s="29"/>
      <c r="C40" s="30"/>
      <c r="D40" s="31"/>
      <c r="E40" s="32">
        <f t="shared" si="3"/>
        <v>0</v>
      </c>
      <c r="F40" s="33"/>
      <c r="G40" s="33"/>
      <c r="H40" s="34">
        <f t="shared" si="12"/>
        <v>0</v>
      </c>
      <c r="I40" s="35"/>
      <c r="J40" s="36">
        <f t="shared" si="11"/>
        <v>-90</v>
      </c>
      <c r="K40" s="37"/>
      <c r="L40" s="38"/>
      <c r="M40" s="39"/>
      <c r="N40" s="96"/>
      <c r="O40" s="112"/>
      <c r="P40" s="38"/>
      <c r="Q40" s="40"/>
      <c r="R40" s="191"/>
      <c r="S40" s="192"/>
      <c r="T40" s="192"/>
      <c r="U40" s="192"/>
      <c r="V40" s="193"/>
      <c r="W40" s="41" t="s">
        <v>18</v>
      </c>
      <c r="X40" s="41"/>
      <c r="Y40" s="41"/>
    </row>
    <row r="41" spans="1:25" s="42" customFormat="1" ht="26.25" hidden="1" customHeight="1">
      <c r="A41" s="28"/>
      <c r="B41" s="29"/>
      <c r="C41" s="30"/>
      <c r="D41" s="31"/>
      <c r="E41" s="32">
        <f t="shared" si="3"/>
        <v>0</v>
      </c>
      <c r="F41" s="33"/>
      <c r="G41" s="33"/>
      <c r="H41" s="34">
        <f t="shared" si="12"/>
        <v>0</v>
      </c>
      <c r="I41" s="35"/>
      <c r="J41" s="36">
        <f t="shared" si="11"/>
        <v>-90</v>
      </c>
      <c r="K41" s="37"/>
      <c r="L41" s="38"/>
      <c r="M41" s="39"/>
      <c r="N41" s="96"/>
      <c r="O41" s="112"/>
      <c r="P41" s="38"/>
      <c r="Q41" s="40"/>
      <c r="R41" s="191"/>
      <c r="S41" s="192"/>
      <c r="T41" s="192"/>
      <c r="U41" s="192"/>
      <c r="V41" s="193"/>
      <c r="W41" s="41" t="s">
        <v>18</v>
      </c>
      <c r="X41" s="41"/>
      <c r="Y41" s="41"/>
    </row>
    <row r="42" spans="1:25" s="42" customFormat="1" ht="26.25" hidden="1" customHeight="1">
      <c r="A42" s="28"/>
      <c r="B42" s="29"/>
      <c r="C42" s="30"/>
      <c r="D42" s="31"/>
      <c r="E42" s="32">
        <f t="shared" si="3"/>
        <v>0</v>
      </c>
      <c r="F42" s="33"/>
      <c r="G42" s="33"/>
      <c r="H42" s="34">
        <f t="shared" si="12"/>
        <v>0</v>
      </c>
      <c r="I42" s="35"/>
      <c r="J42" s="36">
        <f t="shared" si="11"/>
        <v>-90</v>
      </c>
      <c r="K42" s="37"/>
      <c r="L42" s="38"/>
      <c r="M42" s="39"/>
      <c r="N42" s="96"/>
      <c r="O42" s="112"/>
      <c r="P42" s="38"/>
      <c r="Q42" s="40"/>
      <c r="R42" s="191"/>
      <c r="S42" s="192"/>
      <c r="T42" s="192"/>
      <c r="U42" s="192"/>
      <c r="V42" s="193"/>
      <c r="W42" s="41" t="s">
        <v>18</v>
      </c>
      <c r="X42" s="41"/>
      <c r="Y42" s="41"/>
    </row>
    <row r="43" spans="1:25" s="42" customFormat="1" ht="26.25" hidden="1" customHeight="1">
      <c r="A43" s="28"/>
      <c r="B43" s="29"/>
      <c r="C43" s="30"/>
      <c r="D43" s="31"/>
      <c r="E43" s="32">
        <f t="shared" si="3"/>
        <v>0</v>
      </c>
      <c r="F43" s="33"/>
      <c r="G43" s="33"/>
      <c r="H43" s="34">
        <f>E43-G43-F43</f>
        <v>0</v>
      </c>
      <c r="I43" s="35"/>
      <c r="J43" s="36">
        <f t="shared" si="11"/>
        <v>-90</v>
      </c>
      <c r="K43" s="37"/>
      <c r="L43" s="38"/>
      <c r="M43" s="39"/>
      <c r="N43" s="96"/>
      <c r="O43" s="112"/>
      <c r="P43" s="38"/>
      <c r="Q43" s="40"/>
      <c r="R43" s="191"/>
      <c r="S43" s="192"/>
      <c r="T43" s="192"/>
      <c r="U43" s="192"/>
      <c r="V43" s="193"/>
      <c r="W43" s="41" t="s">
        <v>18</v>
      </c>
      <c r="X43" s="41"/>
      <c r="Y43" s="41"/>
    </row>
    <row r="44" spans="1:25" s="42" customFormat="1" ht="26.25" hidden="1" customHeight="1">
      <c r="A44" s="28"/>
      <c r="B44" s="29"/>
      <c r="C44" s="30"/>
      <c r="D44" s="31"/>
      <c r="E44" s="32">
        <f t="shared" si="3"/>
        <v>0</v>
      </c>
      <c r="F44" s="33"/>
      <c r="G44" s="33"/>
      <c r="H44" s="34">
        <f t="shared" ref="H44:H49" si="13">E44-G44-F44</f>
        <v>0</v>
      </c>
      <c r="I44" s="35"/>
      <c r="J44" s="36">
        <f t="shared" si="11"/>
        <v>-90</v>
      </c>
      <c r="K44" s="37"/>
      <c r="L44" s="38"/>
      <c r="M44" s="39"/>
      <c r="N44" s="96"/>
      <c r="O44" s="112"/>
      <c r="P44" s="38"/>
      <c r="Q44" s="40"/>
      <c r="R44" s="191"/>
      <c r="S44" s="192"/>
      <c r="T44" s="192"/>
      <c r="U44" s="192"/>
      <c r="V44" s="193"/>
      <c r="W44" s="41" t="s">
        <v>18</v>
      </c>
      <c r="X44" s="41"/>
      <c r="Y44" s="41"/>
    </row>
    <row r="45" spans="1:25" s="42" customFormat="1" ht="26.25" hidden="1" customHeight="1">
      <c r="A45" s="28"/>
      <c r="B45" s="29"/>
      <c r="C45" s="30"/>
      <c r="D45" s="31"/>
      <c r="E45" s="32">
        <f t="shared" si="3"/>
        <v>0</v>
      </c>
      <c r="F45" s="33"/>
      <c r="G45" s="33"/>
      <c r="H45" s="34">
        <f t="shared" si="13"/>
        <v>0</v>
      </c>
      <c r="I45" s="35"/>
      <c r="J45" s="36">
        <f t="shared" si="11"/>
        <v>-90</v>
      </c>
      <c r="K45" s="37"/>
      <c r="L45" s="38"/>
      <c r="M45" s="39"/>
      <c r="N45" s="96"/>
      <c r="O45" s="112"/>
      <c r="P45" s="38"/>
      <c r="Q45" s="40"/>
      <c r="R45" s="191"/>
      <c r="S45" s="192"/>
      <c r="T45" s="192"/>
      <c r="U45" s="192"/>
      <c r="V45" s="193"/>
      <c r="W45" s="41" t="s">
        <v>18</v>
      </c>
      <c r="X45" s="41"/>
      <c r="Y45" s="41"/>
    </row>
    <row r="46" spans="1:25" s="42" customFormat="1" ht="26.25" hidden="1" customHeight="1">
      <c r="A46" s="28"/>
      <c r="B46" s="29"/>
      <c r="C46" s="30"/>
      <c r="D46" s="31"/>
      <c r="E46" s="32">
        <f t="shared" si="3"/>
        <v>0</v>
      </c>
      <c r="F46" s="33"/>
      <c r="G46" s="33"/>
      <c r="H46" s="34">
        <f t="shared" si="13"/>
        <v>0</v>
      </c>
      <c r="I46" s="35"/>
      <c r="J46" s="36">
        <f t="shared" si="11"/>
        <v>-90</v>
      </c>
      <c r="K46" s="37"/>
      <c r="L46" s="38"/>
      <c r="M46" s="39"/>
      <c r="N46" s="96"/>
      <c r="O46" s="112"/>
      <c r="P46" s="38"/>
      <c r="Q46" s="40"/>
      <c r="R46" s="191"/>
      <c r="S46" s="192"/>
      <c r="T46" s="192"/>
      <c r="U46" s="192"/>
      <c r="V46" s="193"/>
      <c r="W46" s="41" t="s">
        <v>18</v>
      </c>
      <c r="X46" s="41"/>
      <c r="Y46" s="41"/>
    </row>
    <row r="47" spans="1:25" s="42" customFormat="1" ht="26.25" hidden="1" customHeight="1">
      <c r="A47" s="28"/>
      <c r="B47" s="29"/>
      <c r="C47" s="30"/>
      <c r="D47" s="31"/>
      <c r="E47" s="32">
        <f t="shared" si="3"/>
        <v>0</v>
      </c>
      <c r="F47" s="33"/>
      <c r="G47" s="33"/>
      <c r="H47" s="34">
        <f t="shared" si="13"/>
        <v>0</v>
      </c>
      <c r="I47" s="35"/>
      <c r="J47" s="36">
        <f t="shared" si="11"/>
        <v>-90</v>
      </c>
      <c r="K47" s="37"/>
      <c r="L47" s="38"/>
      <c r="M47" s="39"/>
      <c r="N47" s="96"/>
      <c r="O47" s="112"/>
      <c r="P47" s="38"/>
      <c r="Q47" s="40"/>
      <c r="R47" s="191"/>
      <c r="S47" s="192"/>
      <c r="T47" s="192"/>
      <c r="U47" s="192"/>
      <c r="V47" s="193"/>
      <c r="W47" s="41" t="s">
        <v>18</v>
      </c>
      <c r="X47" s="41"/>
      <c r="Y47" s="41"/>
    </row>
    <row r="48" spans="1:25" s="42" customFormat="1" ht="26.25" hidden="1" customHeight="1">
      <c r="A48" s="28"/>
      <c r="B48" s="29"/>
      <c r="C48" s="30"/>
      <c r="D48" s="31"/>
      <c r="E48" s="32">
        <f t="shared" si="3"/>
        <v>0</v>
      </c>
      <c r="F48" s="33"/>
      <c r="G48" s="33"/>
      <c r="H48" s="34">
        <f t="shared" si="13"/>
        <v>0</v>
      </c>
      <c r="I48" s="35"/>
      <c r="J48" s="36">
        <f t="shared" si="11"/>
        <v>-90</v>
      </c>
      <c r="K48" s="37"/>
      <c r="L48" s="38"/>
      <c r="M48" s="39"/>
      <c r="N48" s="96"/>
      <c r="O48" s="112"/>
      <c r="P48" s="38"/>
      <c r="Q48" s="40"/>
      <c r="R48" s="191"/>
      <c r="S48" s="192"/>
      <c r="T48" s="192"/>
      <c r="U48" s="192"/>
      <c r="V48" s="193"/>
      <c r="W48" s="41" t="s">
        <v>18</v>
      </c>
      <c r="X48" s="41"/>
      <c r="Y48" s="41"/>
    </row>
    <row r="49" spans="1:26" s="42" customFormat="1" ht="26.25" hidden="1" customHeight="1">
      <c r="A49" s="28"/>
      <c r="B49" s="29"/>
      <c r="C49" s="30"/>
      <c r="D49" s="31"/>
      <c r="E49" s="32">
        <f t="shared" si="3"/>
        <v>0</v>
      </c>
      <c r="F49" s="33"/>
      <c r="G49" s="33"/>
      <c r="H49" s="34">
        <f t="shared" si="13"/>
        <v>0</v>
      </c>
      <c r="I49" s="35"/>
      <c r="J49" s="36">
        <f t="shared" si="11"/>
        <v>-90</v>
      </c>
      <c r="K49" s="37"/>
      <c r="L49" s="38"/>
      <c r="M49" s="39"/>
      <c r="N49" s="96"/>
      <c r="O49" s="112"/>
      <c r="P49" s="38"/>
      <c r="Q49" s="40"/>
      <c r="R49" s="191"/>
      <c r="S49" s="192"/>
      <c r="T49" s="192"/>
      <c r="U49" s="192"/>
      <c r="V49" s="193"/>
      <c r="W49" s="41" t="s">
        <v>18</v>
      </c>
      <c r="X49" s="41"/>
      <c r="Y49" s="41"/>
    </row>
    <row r="50" spans="1:26" s="42" customFormat="1" ht="26.25" hidden="1" customHeight="1">
      <c r="A50" s="28"/>
      <c r="B50" s="29"/>
      <c r="C50" s="30"/>
      <c r="D50" s="31"/>
      <c r="E50" s="32">
        <f t="shared" si="3"/>
        <v>0</v>
      </c>
      <c r="F50" s="33"/>
      <c r="G50" s="33"/>
      <c r="H50" s="34">
        <f>E50-G50-F50</f>
        <v>0</v>
      </c>
      <c r="I50" s="35"/>
      <c r="J50" s="36">
        <f t="shared" si="11"/>
        <v>-90</v>
      </c>
      <c r="K50" s="37"/>
      <c r="L50" s="38"/>
      <c r="M50" s="39"/>
      <c r="N50" s="96"/>
      <c r="O50" s="112"/>
      <c r="P50" s="38"/>
      <c r="Q50" s="40"/>
      <c r="R50" s="191"/>
      <c r="S50" s="192"/>
      <c r="T50" s="192"/>
      <c r="U50" s="192"/>
      <c r="V50" s="193"/>
      <c r="W50" s="41" t="s">
        <v>18</v>
      </c>
      <c r="X50" s="41"/>
      <c r="Y50" s="41"/>
    </row>
    <row r="51" spans="1:26" s="42" customFormat="1" ht="26.25" hidden="1" customHeight="1">
      <c r="A51" s="28"/>
      <c r="B51" s="29"/>
      <c r="C51" s="30"/>
      <c r="D51" s="31"/>
      <c r="E51" s="32">
        <f t="shared" si="3"/>
        <v>0</v>
      </c>
      <c r="F51" s="33"/>
      <c r="G51" s="33"/>
      <c r="H51" s="34">
        <f t="shared" ref="H51:H57" si="14">E51-G51-F51</f>
        <v>0</v>
      </c>
      <c r="I51" s="35"/>
      <c r="J51" s="36">
        <f t="shared" si="11"/>
        <v>-90</v>
      </c>
      <c r="K51" s="37"/>
      <c r="L51" s="38"/>
      <c r="M51" s="39"/>
      <c r="N51" s="96"/>
      <c r="O51" s="112"/>
      <c r="P51" s="38"/>
      <c r="Q51" s="40"/>
      <c r="R51" s="191"/>
      <c r="S51" s="192"/>
      <c r="T51" s="192"/>
      <c r="U51" s="192"/>
      <c r="V51" s="193"/>
      <c r="W51" s="41" t="s">
        <v>18</v>
      </c>
      <c r="X51" s="41"/>
      <c r="Y51" s="41"/>
    </row>
    <row r="52" spans="1:26" s="42" customFormat="1" ht="26.25" hidden="1" customHeight="1">
      <c r="A52" s="28"/>
      <c r="B52" s="29"/>
      <c r="C52" s="30"/>
      <c r="D52" s="31"/>
      <c r="E52" s="32">
        <f t="shared" si="3"/>
        <v>0</v>
      </c>
      <c r="F52" s="33"/>
      <c r="G52" s="33"/>
      <c r="H52" s="34">
        <f t="shared" si="14"/>
        <v>0</v>
      </c>
      <c r="I52" s="35"/>
      <c r="J52" s="36">
        <f t="shared" si="11"/>
        <v>-90</v>
      </c>
      <c r="K52" s="37"/>
      <c r="L52" s="38"/>
      <c r="M52" s="39"/>
      <c r="N52" s="96"/>
      <c r="O52" s="112"/>
      <c r="P52" s="38"/>
      <c r="Q52" s="40"/>
      <c r="R52" s="191"/>
      <c r="S52" s="192"/>
      <c r="T52" s="192"/>
      <c r="U52" s="192"/>
      <c r="V52" s="193"/>
      <c r="W52" s="41" t="s">
        <v>18</v>
      </c>
      <c r="X52" s="41"/>
      <c r="Y52" s="41"/>
    </row>
    <row r="53" spans="1:26" s="42" customFormat="1" ht="26.25" hidden="1" customHeight="1">
      <c r="A53" s="28"/>
      <c r="B53" s="29"/>
      <c r="C53" s="30"/>
      <c r="D53" s="31"/>
      <c r="E53" s="32">
        <f t="shared" si="3"/>
        <v>0</v>
      </c>
      <c r="F53" s="33"/>
      <c r="G53" s="33"/>
      <c r="H53" s="34">
        <f t="shared" si="14"/>
        <v>0</v>
      </c>
      <c r="I53" s="35"/>
      <c r="J53" s="36">
        <f t="shared" si="11"/>
        <v>-90</v>
      </c>
      <c r="K53" s="37"/>
      <c r="L53" s="38"/>
      <c r="M53" s="39"/>
      <c r="N53" s="96"/>
      <c r="O53" s="112"/>
      <c r="P53" s="38"/>
      <c r="Q53" s="40"/>
      <c r="R53" s="191"/>
      <c r="S53" s="192"/>
      <c r="T53" s="192"/>
      <c r="U53" s="192"/>
      <c r="V53" s="193"/>
      <c r="W53" s="41" t="s">
        <v>18</v>
      </c>
      <c r="X53" s="41"/>
      <c r="Y53" s="41"/>
    </row>
    <row r="54" spans="1:26" s="42" customFormat="1" ht="26.25" hidden="1" customHeight="1">
      <c r="A54" s="28"/>
      <c r="B54" s="29"/>
      <c r="C54" s="30"/>
      <c r="D54" s="31"/>
      <c r="E54" s="32">
        <f t="shared" si="3"/>
        <v>0</v>
      </c>
      <c r="F54" s="33"/>
      <c r="G54" s="33"/>
      <c r="H54" s="34">
        <f t="shared" si="14"/>
        <v>0</v>
      </c>
      <c r="I54" s="35"/>
      <c r="J54" s="36">
        <f t="shared" si="11"/>
        <v>-90</v>
      </c>
      <c r="K54" s="37"/>
      <c r="L54" s="38"/>
      <c r="M54" s="39"/>
      <c r="N54" s="96"/>
      <c r="O54" s="112"/>
      <c r="P54" s="38"/>
      <c r="Q54" s="40"/>
      <c r="R54" s="191"/>
      <c r="S54" s="192"/>
      <c r="T54" s="192"/>
      <c r="U54" s="192"/>
      <c r="V54" s="193"/>
      <c r="W54" s="41" t="s">
        <v>18</v>
      </c>
      <c r="X54" s="41"/>
      <c r="Y54" s="41"/>
    </row>
    <row r="55" spans="1:26" s="42" customFormat="1" ht="26.25" hidden="1" customHeight="1">
      <c r="A55" s="28"/>
      <c r="B55" s="29"/>
      <c r="C55" s="30"/>
      <c r="D55" s="31"/>
      <c r="E55" s="32">
        <f t="shared" si="3"/>
        <v>0</v>
      </c>
      <c r="F55" s="33"/>
      <c r="G55" s="33"/>
      <c r="H55" s="34">
        <f t="shared" si="14"/>
        <v>0</v>
      </c>
      <c r="I55" s="35"/>
      <c r="J55" s="36">
        <f t="shared" si="11"/>
        <v>-90</v>
      </c>
      <c r="K55" s="37"/>
      <c r="L55" s="38"/>
      <c r="M55" s="39"/>
      <c r="N55" s="96"/>
      <c r="O55" s="112"/>
      <c r="P55" s="38"/>
      <c r="Q55" s="40"/>
      <c r="R55" s="191"/>
      <c r="S55" s="192"/>
      <c r="T55" s="192"/>
      <c r="U55" s="192"/>
      <c r="V55" s="193"/>
      <c r="W55" s="41" t="s">
        <v>18</v>
      </c>
      <c r="X55" s="41"/>
      <c r="Y55" s="41"/>
    </row>
    <row r="56" spans="1:26" s="42" customFormat="1" ht="26.25" hidden="1" customHeight="1">
      <c r="A56" s="28"/>
      <c r="B56" s="29"/>
      <c r="C56" s="30"/>
      <c r="D56" s="31"/>
      <c r="E56" s="32">
        <f t="shared" si="3"/>
        <v>0</v>
      </c>
      <c r="F56" s="33"/>
      <c r="G56" s="33"/>
      <c r="H56" s="34">
        <f t="shared" si="14"/>
        <v>0</v>
      </c>
      <c r="I56" s="35"/>
      <c r="J56" s="36">
        <f t="shared" si="11"/>
        <v>-90</v>
      </c>
      <c r="K56" s="37"/>
      <c r="L56" s="38"/>
      <c r="M56" s="39"/>
      <c r="N56" s="96"/>
      <c r="O56" s="112"/>
      <c r="P56" s="38"/>
      <c r="Q56" s="40"/>
      <c r="R56" s="191"/>
      <c r="S56" s="192"/>
      <c r="T56" s="192"/>
      <c r="U56" s="192"/>
      <c r="V56" s="193"/>
      <c r="W56" s="41" t="s">
        <v>18</v>
      </c>
      <c r="X56" s="41"/>
      <c r="Y56" s="41"/>
    </row>
    <row r="57" spans="1:26" s="42" customFormat="1" ht="26.25" hidden="1" customHeight="1">
      <c r="A57" s="28"/>
      <c r="B57" s="29"/>
      <c r="C57" s="30"/>
      <c r="D57" s="31"/>
      <c r="E57" s="32">
        <f t="shared" si="3"/>
        <v>0</v>
      </c>
      <c r="F57" s="33"/>
      <c r="G57" s="33"/>
      <c r="H57" s="34">
        <f t="shared" si="14"/>
        <v>0</v>
      </c>
      <c r="I57" s="35"/>
      <c r="J57" s="36">
        <f t="shared" si="11"/>
        <v>-90</v>
      </c>
      <c r="K57" s="37"/>
      <c r="L57" s="38"/>
      <c r="M57" s="39"/>
      <c r="N57" s="96"/>
      <c r="O57" s="112"/>
      <c r="P57" s="38"/>
      <c r="Q57" s="40"/>
      <c r="R57" s="191"/>
      <c r="S57" s="192"/>
      <c r="T57" s="192"/>
      <c r="U57" s="192"/>
      <c r="V57" s="193"/>
      <c r="W57" s="41" t="s">
        <v>18</v>
      </c>
      <c r="X57" s="41"/>
      <c r="Y57" s="41"/>
    </row>
    <row r="58" spans="1:26" s="42" customFormat="1" ht="26.25" hidden="1" customHeight="1">
      <c r="A58" s="43"/>
      <c r="B58" s="44"/>
      <c r="C58" s="45"/>
      <c r="D58" s="46"/>
      <c r="E58" s="32" t="s">
        <v>18</v>
      </c>
      <c r="F58" s="47" t="s">
        <v>18</v>
      </c>
      <c r="G58" s="48" t="s">
        <v>18</v>
      </c>
      <c r="H58" s="34" t="s">
        <v>18</v>
      </c>
      <c r="I58" s="49" t="s">
        <v>18</v>
      </c>
      <c r="J58" s="36" t="e">
        <f t="shared" si="11"/>
        <v>#VALUE!</v>
      </c>
      <c r="K58" s="50" t="s">
        <v>18</v>
      </c>
      <c r="L58" s="51" t="s">
        <v>18</v>
      </c>
      <c r="M58" s="52" t="s">
        <v>18</v>
      </c>
      <c r="N58" s="97" t="s">
        <v>18</v>
      </c>
      <c r="O58" s="108" t="s">
        <v>18</v>
      </c>
      <c r="P58" s="51" t="s">
        <v>18</v>
      </c>
      <c r="Q58" s="53" t="s">
        <v>18</v>
      </c>
      <c r="R58" s="194"/>
      <c r="S58" s="195"/>
      <c r="T58" s="195"/>
      <c r="U58" s="195"/>
      <c r="V58" s="196"/>
      <c r="W58" s="41"/>
      <c r="X58" s="41" t="s">
        <v>18</v>
      </c>
      <c r="Y58" s="41" t="s">
        <v>18</v>
      </c>
    </row>
    <row r="59" spans="1:26" ht="7.5" customHeight="1" thickBot="1">
      <c r="A59" s="54"/>
      <c r="B59" s="55"/>
      <c r="C59" s="56"/>
      <c r="D59" s="57"/>
      <c r="E59" s="58">
        <v>0</v>
      </c>
      <c r="F59" s="59"/>
      <c r="G59" s="59"/>
      <c r="H59" s="60">
        <v>0</v>
      </c>
      <c r="I59" s="61"/>
      <c r="J59" s="62"/>
      <c r="K59" s="63"/>
      <c r="L59" s="64"/>
      <c r="M59" s="59"/>
      <c r="N59" s="98"/>
      <c r="O59" s="109"/>
      <c r="P59" s="103"/>
      <c r="Q59" s="65"/>
      <c r="R59" s="197"/>
      <c r="S59" s="198"/>
      <c r="T59" s="198"/>
      <c r="U59" s="198"/>
      <c r="V59" s="199"/>
    </row>
    <row r="60" spans="1:26" s="66" customFormat="1" ht="30.75" customHeight="1">
      <c r="B60" s="67"/>
      <c r="D60" s="68"/>
      <c r="E60" s="69">
        <f>SUM(E2:E59)</f>
        <v>38</v>
      </c>
      <c r="F60" s="70">
        <f>SUM(F2:F59)</f>
        <v>2</v>
      </c>
      <c r="G60" s="70">
        <f>SUM(G2:G59)</f>
        <v>9</v>
      </c>
      <c r="H60" s="71">
        <f>E60-F60-G60</f>
        <v>27</v>
      </c>
      <c r="I60" s="72">
        <f t="shared" ref="I60:Q60" si="15">SUM(I2:I59)</f>
        <v>36</v>
      </c>
      <c r="J60" s="73" t="e">
        <f t="shared" si="15"/>
        <v>#VALUE!</v>
      </c>
      <c r="K60" s="74">
        <f t="shared" si="15"/>
        <v>10</v>
      </c>
      <c r="L60" s="75">
        <f t="shared" si="15"/>
        <v>25</v>
      </c>
      <c r="M60" s="76">
        <f t="shared" si="15"/>
        <v>0</v>
      </c>
      <c r="N60" s="99">
        <f t="shared" si="15"/>
        <v>1</v>
      </c>
      <c r="O60" s="110">
        <f t="shared" si="15"/>
        <v>0</v>
      </c>
      <c r="P60" s="104">
        <f t="shared" si="15"/>
        <v>0</v>
      </c>
      <c r="Q60" s="76">
        <f t="shared" si="15"/>
        <v>0</v>
      </c>
      <c r="R60" s="77">
        <f>SUM(L60:Q60)</f>
        <v>26</v>
      </c>
      <c r="S60" s="200" t="s">
        <v>19</v>
      </c>
      <c r="T60" s="201"/>
      <c r="U60" s="201"/>
      <c r="V60" s="202"/>
      <c r="W60" s="78">
        <v>1</v>
      </c>
      <c r="X60" s="78"/>
      <c r="Y60" s="78">
        <f>SUM(Y2:Y59)</f>
        <v>0</v>
      </c>
      <c r="Z60" s="79">
        <f>SUM(X60:Y60)</f>
        <v>0</v>
      </c>
    </row>
    <row r="61" spans="1:26" ht="147" thickBot="1">
      <c r="E61" s="81" t="s">
        <v>20</v>
      </c>
      <c r="F61" s="82" t="s">
        <v>21</v>
      </c>
      <c r="G61" s="82" t="s">
        <v>22</v>
      </c>
      <c r="H61" s="83" t="s">
        <v>5</v>
      </c>
      <c r="I61" s="84" t="s">
        <v>23</v>
      </c>
      <c r="J61" s="85" t="s">
        <v>7</v>
      </c>
      <c r="K61" s="86" t="s">
        <v>8</v>
      </c>
      <c r="L61" s="87" t="s">
        <v>9</v>
      </c>
      <c r="M61" s="88" t="s">
        <v>10</v>
      </c>
      <c r="N61" s="100" t="s">
        <v>11</v>
      </c>
      <c r="O61" s="111" t="s">
        <v>4</v>
      </c>
      <c r="P61" s="105" t="s">
        <v>24</v>
      </c>
      <c r="Q61" s="88" t="s">
        <v>25</v>
      </c>
      <c r="R61" s="89" t="s">
        <v>26</v>
      </c>
      <c r="S61" s="188"/>
      <c r="T61" s="189"/>
      <c r="U61" s="189"/>
      <c r="V61" s="190"/>
    </row>
    <row r="62" spans="1:26" s="80" customFormat="1">
      <c r="A62"/>
      <c r="B62" s="1"/>
      <c r="I62" s="90">
        <f>I60+G60</f>
        <v>45</v>
      </c>
      <c r="J62" s="66"/>
      <c r="K62" s="91"/>
      <c r="M62" s="80">
        <f>L60+M60</f>
        <v>25</v>
      </c>
      <c r="R62" s="92"/>
      <c r="S62" s="92"/>
      <c r="T62" s="92"/>
      <c r="U62" s="92"/>
      <c r="V62" s="92"/>
      <c r="W62" s="27"/>
      <c r="X62" s="27"/>
      <c r="Y62" s="27"/>
    </row>
    <row r="63" spans="1:26" s="80" customFormat="1">
      <c r="A63"/>
      <c r="B63" s="1"/>
      <c r="E63" s="93"/>
      <c r="I63" s="90"/>
      <c r="J63" s="66"/>
      <c r="K63" s="91"/>
      <c r="R63" s="92"/>
      <c r="S63" s="92"/>
      <c r="T63" s="92"/>
      <c r="U63" s="92"/>
      <c r="V63" s="92"/>
      <c r="W63" s="27"/>
      <c r="X63" s="27"/>
      <c r="Y63" s="27"/>
    </row>
  </sheetData>
  <mergeCells count="61">
    <mergeCell ref="R6:V6"/>
    <mergeCell ref="R1:V1"/>
    <mergeCell ref="R2:V2"/>
    <mergeCell ref="R3:V3"/>
    <mergeCell ref="R4:V4"/>
    <mergeCell ref="R5:V5"/>
    <mergeCell ref="R37:V37"/>
    <mergeCell ref="R8:V8"/>
    <mergeCell ref="R9:V9"/>
    <mergeCell ref="R10:V10"/>
    <mergeCell ref="R11:V11"/>
    <mergeCell ref="R22:V22"/>
    <mergeCell ref="R30:V30"/>
    <mergeCell ref="R31:V31"/>
    <mergeCell ref="R32:V32"/>
    <mergeCell ref="R24:V24"/>
    <mergeCell ref="R25:V25"/>
    <mergeCell ref="R26:V26"/>
    <mergeCell ref="R27:V27"/>
    <mergeCell ref="R28:V28"/>
    <mergeCell ref="R29:V29"/>
    <mergeCell ref="R7:V7"/>
    <mergeCell ref="R33:V33"/>
    <mergeCell ref="R34:V34"/>
    <mergeCell ref="R35:V35"/>
    <mergeCell ref="R36:V36"/>
    <mergeCell ref="R23:V23"/>
    <mergeCell ref="R12:V12"/>
    <mergeCell ref="R13:V13"/>
    <mergeCell ref="R14:V14"/>
    <mergeCell ref="R15:V15"/>
    <mergeCell ref="R16:V16"/>
    <mergeCell ref="R17:V17"/>
    <mergeCell ref="R18:V18"/>
    <mergeCell ref="R19:V19"/>
    <mergeCell ref="R20:V20"/>
    <mergeCell ref="R21:V21"/>
    <mergeCell ref="R49:V49"/>
    <mergeCell ref="R38:V38"/>
    <mergeCell ref="R39:V39"/>
    <mergeCell ref="R40:V40"/>
    <mergeCell ref="R41:V41"/>
    <mergeCell ref="R42:V42"/>
    <mergeCell ref="R43:V43"/>
    <mergeCell ref="R44:V44"/>
    <mergeCell ref="R45:V45"/>
    <mergeCell ref="R46:V46"/>
    <mergeCell ref="R47:V47"/>
    <mergeCell ref="R48:V48"/>
    <mergeCell ref="S61:V61"/>
    <mergeCell ref="R50:V50"/>
    <mergeCell ref="R51:V51"/>
    <mergeCell ref="R52:V52"/>
    <mergeCell ref="R53:V53"/>
    <mergeCell ref="R54:V54"/>
    <mergeCell ref="R55:V55"/>
    <mergeCell ref="R56:V56"/>
    <mergeCell ref="R57:V57"/>
    <mergeCell ref="R58:V58"/>
    <mergeCell ref="R59:V59"/>
    <mergeCell ref="S60:V60"/>
  </mergeCells>
  <conditionalFormatting sqref="J1:J61">
    <cfRule type="cellIs" dxfId="31" priority="1" stopIfTrue="1" operator="equal">
      <formula>-90</formula>
    </cfRule>
  </conditionalFormatting>
  <conditionalFormatting sqref="J3:J58">
    <cfRule type="cellIs" dxfId="30" priority="2" operator="equal">
      <formula>0</formula>
    </cfRule>
    <cfRule type="cellIs" dxfId="29" priority="3" operator="lessThan">
      <formula>0</formula>
    </cfRule>
    <cfRule type="cellIs" dxfId="28" priority="4" operator="greaterThan">
      <formula>0</formula>
    </cfRule>
  </conditionalFormatting>
  <pageMargins left="0.7" right="0.7" top="0.75" bottom="0.75" header="0.3" footer="0.3"/>
  <pageSetup scale="66" orientation="landscape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6402A4-CA86-446D-BFBE-329C042A47C0}">
  <sheetPr>
    <tabColor rgb="FF00B050"/>
  </sheetPr>
  <dimension ref="A1:Z63"/>
  <sheetViews>
    <sheetView zoomScale="80" zoomScaleNormal="80" workbookViewId="0">
      <pane ySplit="2" topLeftCell="A3" activePane="bottomLeft" state="frozen"/>
      <selection activeCell="J3" sqref="J3:J7"/>
      <selection pane="bottomLeft" activeCell="J3" sqref="J3"/>
    </sheetView>
  </sheetViews>
  <sheetFormatPr defaultRowHeight="15"/>
  <cols>
    <col min="1" max="1" width="7.5" customWidth="1"/>
    <col min="2" max="2" width="7.5" style="1" bestFit="1" customWidth="1"/>
    <col min="3" max="4" width="10" style="80" customWidth="1"/>
    <col min="5" max="5" width="5.75" style="80" customWidth="1"/>
    <col min="6" max="7" width="3.625" style="80" bestFit="1" customWidth="1"/>
    <col min="8" max="8" width="5.5" style="80" customWidth="1"/>
    <col min="9" max="9" width="6.625" style="90" customWidth="1"/>
    <col min="10" max="10" width="2.875" style="66" bestFit="1" customWidth="1"/>
    <col min="11" max="11" width="6.625" style="91" customWidth="1"/>
    <col min="12" max="12" width="3.375" style="80" bestFit="1" customWidth="1"/>
    <col min="13" max="13" width="3.375" style="80" customWidth="1"/>
    <col min="14" max="14" width="3.25" style="80" bestFit="1" customWidth="1"/>
    <col min="15" max="15" width="3.25" style="80" customWidth="1"/>
    <col min="16" max="17" width="3.25" style="80" bestFit="1" customWidth="1"/>
    <col min="18" max="21" width="10.875" style="92" customWidth="1"/>
    <col min="22" max="22" width="14.5" style="92" customWidth="1"/>
    <col min="23" max="23" width="4.375" style="27" bestFit="1" customWidth="1"/>
    <col min="24" max="25" width="3.625" style="27" bestFit="1" customWidth="1"/>
  </cols>
  <sheetData>
    <row r="1" spans="1:25" s="14" customFormat="1" ht="82.5">
      <c r="A1" s="125">
        <v>45341</v>
      </c>
      <c r="B1" s="1"/>
      <c r="C1" s="2" t="s">
        <v>0</v>
      </c>
      <c r="D1" s="3" t="s">
        <v>1</v>
      </c>
      <c r="E1" s="4" t="s">
        <v>2</v>
      </c>
      <c r="F1" s="5" t="s">
        <v>3</v>
      </c>
      <c r="G1" s="5" t="s">
        <v>4</v>
      </c>
      <c r="H1" s="6" t="s">
        <v>5</v>
      </c>
      <c r="I1" s="7" t="s">
        <v>6</v>
      </c>
      <c r="J1" s="8" t="s">
        <v>7</v>
      </c>
      <c r="K1" s="9" t="s">
        <v>8</v>
      </c>
      <c r="L1" s="10" t="s">
        <v>9</v>
      </c>
      <c r="M1" s="11" t="s">
        <v>10</v>
      </c>
      <c r="N1" s="94" t="s">
        <v>11</v>
      </c>
      <c r="O1" s="106" t="s">
        <v>4</v>
      </c>
      <c r="P1" s="101" t="s">
        <v>12</v>
      </c>
      <c r="Q1" s="12" t="s">
        <v>13</v>
      </c>
      <c r="R1" s="206" t="s">
        <v>14</v>
      </c>
      <c r="S1" s="207"/>
      <c r="T1" s="207"/>
      <c r="U1" s="207"/>
      <c r="V1" s="208"/>
      <c r="W1" s="119" t="s">
        <v>15</v>
      </c>
      <c r="X1" s="119" t="s">
        <v>16</v>
      </c>
      <c r="Y1" s="119" t="s">
        <v>17</v>
      </c>
    </row>
    <row r="2" spans="1:25" ht="7.5" customHeight="1">
      <c r="A2" s="15"/>
      <c r="B2" s="16"/>
      <c r="C2" s="17"/>
      <c r="D2" s="18"/>
      <c r="E2" s="19">
        <v>0</v>
      </c>
      <c r="F2" s="20"/>
      <c r="G2" s="20"/>
      <c r="H2" s="21">
        <v>0</v>
      </c>
      <c r="I2" s="22"/>
      <c r="J2" s="23"/>
      <c r="K2" s="24"/>
      <c r="L2" s="25"/>
      <c r="M2" s="20"/>
      <c r="N2" s="95"/>
      <c r="O2" s="107"/>
      <c r="P2" s="102"/>
      <c r="Q2" s="26"/>
      <c r="R2" s="209"/>
      <c r="S2" s="210"/>
      <c r="T2" s="210"/>
      <c r="U2" s="210"/>
      <c r="V2" s="211"/>
      <c r="W2" s="121"/>
      <c r="X2" s="121"/>
      <c r="Y2" s="121"/>
    </row>
    <row r="3" spans="1:25" s="42" customFormat="1" ht="26.25" customHeight="1">
      <c r="A3" s="28">
        <v>0.41666666666666669</v>
      </c>
      <c r="B3" s="29" t="s">
        <v>42</v>
      </c>
      <c r="C3" s="30">
        <v>4855</v>
      </c>
      <c r="D3" s="31">
        <v>4865</v>
      </c>
      <c r="E3" s="32">
        <f t="shared" ref="E3:E7" si="0">IF(ISBLANK(C3),0,(D3-C3+1))</f>
        <v>11</v>
      </c>
      <c r="F3" s="33">
        <v>2</v>
      </c>
      <c r="G3" s="33">
        <v>0</v>
      </c>
      <c r="H3" s="34">
        <f t="shared" ref="H3:H7" si="1">E3-G3-F3</f>
        <v>9</v>
      </c>
      <c r="I3" s="35">
        <v>9</v>
      </c>
      <c r="J3" s="36">
        <f t="shared" ref="J3:J7" si="2">IF(ISBLANK(I3),-90,(-((I3)-(SUM(L3:Q3,K3)))))</f>
        <v>0</v>
      </c>
      <c r="K3" s="37">
        <v>5</v>
      </c>
      <c r="L3" s="38">
        <v>0</v>
      </c>
      <c r="M3" s="39">
        <v>0</v>
      </c>
      <c r="N3" s="96">
        <v>4</v>
      </c>
      <c r="O3" s="112">
        <v>0</v>
      </c>
      <c r="P3" s="38">
        <v>0</v>
      </c>
      <c r="Q3" s="40">
        <v>0</v>
      </c>
      <c r="R3" s="191"/>
      <c r="S3" s="192"/>
      <c r="T3" s="192"/>
      <c r="U3" s="192"/>
      <c r="V3" s="193"/>
      <c r="W3" s="39" t="s">
        <v>18</v>
      </c>
      <c r="X3" s="39"/>
      <c r="Y3" s="39"/>
    </row>
    <row r="4" spans="1:25" s="42" customFormat="1" ht="26.25" customHeight="1">
      <c r="A4" s="28">
        <v>0.45833333333333331</v>
      </c>
      <c r="B4" s="29" t="s">
        <v>43</v>
      </c>
      <c r="C4" s="30">
        <v>4866</v>
      </c>
      <c r="D4" s="31">
        <v>4876</v>
      </c>
      <c r="E4" s="32">
        <f t="shared" si="0"/>
        <v>11</v>
      </c>
      <c r="F4" s="33">
        <v>0</v>
      </c>
      <c r="G4" s="33">
        <v>1</v>
      </c>
      <c r="H4" s="34">
        <f t="shared" si="1"/>
        <v>10</v>
      </c>
      <c r="I4" s="35">
        <f>10+1</f>
        <v>11</v>
      </c>
      <c r="J4" s="36">
        <f t="shared" si="2"/>
        <v>0</v>
      </c>
      <c r="K4" s="37">
        <v>7</v>
      </c>
      <c r="L4" s="38">
        <v>0</v>
      </c>
      <c r="M4" s="39">
        <v>0</v>
      </c>
      <c r="N4" s="96">
        <v>3</v>
      </c>
      <c r="O4" s="112">
        <v>1</v>
      </c>
      <c r="P4" s="38">
        <v>0</v>
      </c>
      <c r="Q4" s="40">
        <v>0</v>
      </c>
      <c r="R4" s="191"/>
      <c r="S4" s="192"/>
      <c r="T4" s="192"/>
      <c r="U4" s="192"/>
      <c r="V4" s="193"/>
      <c r="W4" s="39" t="s">
        <v>18</v>
      </c>
      <c r="X4" s="39"/>
      <c r="Y4" s="39"/>
    </row>
    <row r="5" spans="1:25" s="42" customFormat="1" ht="26.25" customHeight="1">
      <c r="A5" s="28">
        <v>0.5</v>
      </c>
      <c r="B5" s="29" t="s">
        <v>42</v>
      </c>
      <c r="C5" s="30">
        <v>4877</v>
      </c>
      <c r="D5" s="31">
        <v>4886</v>
      </c>
      <c r="E5" s="32">
        <f t="shared" si="0"/>
        <v>10</v>
      </c>
      <c r="F5" s="33">
        <v>0</v>
      </c>
      <c r="G5" s="33">
        <v>3</v>
      </c>
      <c r="H5" s="34">
        <f t="shared" si="1"/>
        <v>7</v>
      </c>
      <c r="I5" s="35">
        <f>7+3</f>
        <v>10</v>
      </c>
      <c r="J5" s="36">
        <f t="shared" si="2"/>
        <v>0</v>
      </c>
      <c r="K5" s="37">
        <v>8</v>
      </c>
      <c r="L5" s="38">
        <v>0</v>
      </c>
      <c r="M5" s="39">
        <v>0</v>
      </c>
      <c r="N5" s="96">
        <v>2</v>
      </c>
      <c r="O5" s="112">
        <v>0</v>
      </c>
      <c r="P5" s="38">
        <v>0</v>
      </c>
      <c r="Q5" s="40">
        <v>0</v>
      </c>
      <c r="R5" s="191"/>
      <c r="S5" s="192"/>
      <c r="T5" s="192"/>
      <c r="U5" s="192"/>
      <c r="V5" s="193"/>
      <c r="W5" s="39" t="s">
        <v>18</v>
      </c>
      <c r="X5" s="39"/>
      <c r="Y5" s="39"/>
    </row>
    <row r="6" spans="1:25" s="42" customFormat="1" ht="26.25" customHeight="1">
      <c r="A6" s="28">
        <v>8.3333333333333329E-2</v>
      </c>
      <c r="B6" s="29" t="s">
        <v>44</v>
      </c>
      <c r="C6" s="30">
        <v>4887</v>
      </c>
      <c r="D6" s="31">
        <v>4900</v>
      </c>
      <c r="E6" s="32">
        <f t="shared" si="0"/>
        <v>14</v>
      </c>
      <c r="F6" s="33">
        <v>3</v>
      </c>
      <c r="G6" s="33">
        <v>0</v>
      </c>
      <c r="H6" s="34">
        <f t="shared" si="1"/>
        <v>11</v>
      </c>
      <c r="I6" s="35">
        <v>11</v>
      </c>
      <c r="J6" s="36">
        <f t="shared" si="2"/>
        <v>0</v>
      </c>
      <c r="K6" s="37">
        <v>4</v>
      </c>
      <c r="L6" s="38">
        <v>0</v>
      </c>
      <c r="M6" s="39">
        <v>2</v>
      </c>
      <c r="N6" s="96">
        <v>5</v>
      </c>
      <c r="O6" s="112">
        <v>0</v>
      </c>
      <c r="P6" s="38">
        <v>0</v>
      </c>
      <c r="Q6" s="40">
        <v>0</v>
      </c>
      <c r="R6" s="191"/>
      <c r="S6" s="192"/>
      <c r="T6" s="192"/>
      <c r="U6" s="192"/>
      <c r="V6" s="193"/>
      <c r="W6" s="39" t="s">
        <v>18</v>
      </c>
      <c r="X6" s="39"/>
      <c r="Y6" s="39"/>
    </row>
    <row r="7" spans="1:25" s="42" customFormat="1" ht="26.25" customHeight="1">
      <c r="A7" s="28" t="s">
        <v>45</v>
      </c>
      <c r="B7" s="29" t="s">
        <v>44</v>
      </c>
      <c r="C7" s="30">
        <v>4901</v>
      </c>
      <c r="D7" s="31">
        <v>4914</v>
      </c>
      <c r="E7" s="32">
        <f t="shared" si="0"/>
        <v>14</v>
      </c>
      <c r="F7" s="33">
        <v>1</v>
      </c>
      <c r="G7" s="33">
        <v>4</v>
      </c>
      <c r="H7" s="34">
        <f t="shared" si="1"/>
        <v>9</v>
      </c>
      <c r="I7" s="35">
        <f>9+4</f>
        <v>13</v>
      </c>
      <c r="J7" s="36">
        <f t="shared" si="2"/>
        <v>0</v>
      </c>
      <c r="K7" s="37">
        <v>9</v>
      </c>
      <c r="L7" s="38">
        <v>0</v>
      </c>
      <c r="M7" s="39">
        <v>2</v>
      </c>
      <c r="N7" s="96">
        <v>2</v>
      </c>
      <c r="O7" s="112">
        <v>0</v>
      </c>
      <c r="P7" s="38">
        <v>0</v>
      </c>
      <c r="Q7" s="40">
        <v>0</v>
      </c>
      <c r="R7" s="191"/>
      <c r="S7" s="192"/>
      <c r="T7" s="192"/>
      <c r="U7" s="192"/>
      <c r="V7" s="193"/>
      <c r="W7" s="39" t="s">
        <v>18</v>
      </c>
      <c r="X7" s="39"/>
      <c r="Y7" s="39"/>
    </row>
    <row r="8" spans="1:25" s="42" customFormat="1" ht="26.25" hidden="1" customHeight="1">
      <c r="A8" s="28"/>
      <c r="B8" s="29"/>
      <c r="C8" s="30"/>
      <c r="D8" s="31"/>
      <c r="E8" s="32">
        <f t="shared" ref="E8:E57" si="3">IF(ISBLANK(D8),0,(D8-C8+1))</f>
        <v>0</v>
      </c>
      <c r="F8" s="33"/>
      <c r="G8" s="33"/>
      <c r="H8" s="34">
        <f t="shared" ref="H8:H9" si="4">E8-G8-F8</f>
        <v>0</v>
      </c>
      <c r="I8" s="35"/>
      <c r="J8" s="36">
        <f t="shared" ref="J8:J58" si="5">IF(ISBLANK(I8),-90,(-((I8)-(SUM(L8:Q8,K8)))))</f>
        <v>-90</v>
      </c>
      <c r="K8" s="37"/>
      <c r="L8" s="38"/>
      <c r="M8" s="39"/>
      <c r="N8" s="96"/>
      <c r="O8" s="112"/>
      <c r="P8" s="38"/>
      <c r="Q8" s="40"/>
      <c r="R8" s="191"/>
      <c r="S8" s="192"/>
      <c r="T8" s="192"/>
      <c r="U8" s="192"/>
      <c r="V8" s="193"/>
      <c r="W8" s="39" t="s">
        <v>18</v>
      </c>
      <c r="X8" s="39"/>
      <c r="Y8" s="39"/>
    </row>
    <row r="9" spans="1:25" s="42" customFormat="1" ht="26.25" hidden="1" customHeight="1">
      <c r="A9" s="28"/>
      <c r="B9" s="29"/>
      <c r="C9" s="30"/>
      <c r="D9" s="31"/>
      <c r="E9" s="32">
        <f t="shared" si="3"/>
        <v>0</v>
      </c>
      <c r="F9" s="33"/>
      <c r="G9" s="33"/>
      <c r="H9" s="34">
        <f t="shared" si="4"/>
        <v>0</v>
      </c>
      <c r="I9" s="35"/>
      <c r="J9" s="36">
        <f t="shared" si="5"/>
        <v>-90</v>
      </c>
      <c r="K9" s="37"/>
      <c r="L9" s="38"/>
      <c r="M9" s="39"/>
      <c r="N9" s="96"/>
      <c r="O9" s="112"/>
      <c r="P9" s="38"/>
      <c r="Q9" s="40"/>
      <c r="R9" s="191"/>
      <c r="S9" s="192"/>
      <c r="T9" s="192"/>
      <c r="U9" s="192"/>
      <c r="V9" s="193"/>
      <c r="W9" s="39" t="s">
        <v>18</v>
      </c>
      <c r="X9" s="39"/>
      <c r="Y9" s="39"/>
    </row>
    <row r="10" spans="1:25" s="42" customFormat="1" ht="26.25" hidden="1" customHeight="1">
      <c r="A10" s="28"/>
      <c r="B10" s="29"/>
      <c r="C10" s="30"/>
      <c r="D10" s="31"/>
      <c r="E10" s="32">
        <f t="shared" si="3"/>
        <v>0</v>
      </c>
      <c r="F10" s="33"/>
      <c r="G10" s="33"/>
      <c r="H10" s="34">
        <f>E10-G10-F10</f>
        <v>0</v>
      </c>
      <c r="I10" s="35"/>
      <c r="J10" s="36">
        <f t="shared" si="5"/>
        <v>-90</v>
      </c>
      <c r="K10" s="37"/>
      <c r="L10" s="38"/>
      <c r="M10" s="39"/>
      <c r="N10" s="96"/>
      <c r="O10" s="112"/>
      <c r="P10" s="38"/>
      <c r="Q10" s="40"/>
      <c r="R10" s="191"/>
      <c r="S10" s="192"/>
      <c r="T10" s="192"/>
      <c r="U10" s="192"/>
      <c r="V10" s="193"/>
      <c r="W10" s="39" t="s">
        <v>18</v>
      </c>
      <c r="X10" s="39"/>
      <c r="Y10" s="39"/>
    </row>
    <row r="11" spans="1:25" s="42" customFormat="1" ht="26.25" hidden="1" customHeight="1">
      <c r="A11" s="28"/>
      <c r="B11" s="29"/>
      <c r="C11" s="30"/>
      <c r="D11" s="31"/>
      <c r="E11" s="32">
        <f t="shared" si="3"/>
        <v>0</v>
      </c>
      <c r="F11" s="33"/>
      <c r="G11" s="33"/>
      <c r="H11" s="34">
        <f t="shared" ref="H11:H18" si="6">E11-G11-F11</f>
        <v>0</v>
      </c>
      <c r="I11" s="35"/>
      <c r="J11" s="36">
        <f t="shared" si="5"/>
        <v>-90</v>
      </c>
      <c r="K11" s="37"/>
      <c r="L11" s="38"/>
      <c r="M11" s="39"/>
      <c r="N11" s="96"/>
      <c r="O11" s="112"/>
      <c r="P11" s="38"/>
      <c r="Q11" s="40"/>
      <c r="R11" s="191"/>
      <c r="S11" s="192"/>
      <c r="T11" s="192"/>
      <c r="U11" s="192"/>
      <c r="V11" s="193"/>
      <c r="W11" s="39" t="s">
        <v>18</v>
      </c>
      <c r="X11" s="39"/>
      <c r="Y11" s="39"/>
    </row>
    <row r="12" spans="1:25" s="42" customFormat="1" ht="26.25" hidden="1" customHeight="1">
      <c r="A12" s="28"/>
      <c r="B12" s="29"/>
      <c r="C12" s="30"/>
      <c r="D12" s="31"/>
      <c r="E12" s="32">
        <f t="shared" si="3"/>
        <v>0</v>
      </c>
      <c r="F12" s="33"/>
      <c r="G12" s="33"/>
      <c r="H12" s="34">
        <f t="shared" si="6"/>
        <v>0</v>
      </c>
      <c r="I12" s="35"/>
      <c r="J12" s="36">
        <f t="shared" si="5"/>
        <v>-90</v>
      </c>
      <c r="K12" s="37"/>
      <c r="L12" s="38"/>
      <c r="M12" s="39"/>
      <c r="N12" s="96"/>
      <c r="O12" s="112"/>
      <c r="P12" s="38"/>
      <c r="Q12" s="40"/>
      <c r="R12" s="191"/>
      <c r="S12" s="192"/>
      <c r="T12" s="192"/>
      <c r="U12" s="192"/>
      <c r="V12" s="193"/>
      <c r="W12" s="39" t="s">
        <v>18</v>
      </c>
      <c r="X12" s="39"/>
      <c r="Y12" s="39"/>
    </row>
    <row r="13" spans="1:25" s="42" customFormat="1" ht="26.25" hidden="1" customHeight="1">
      <c r="A13" s="28"/>
      <c r="B13" s="29"/>
      <c r="C13" s="30"/>
      <c r="D13" s="31"/>
      <c r="E13" s="32">
        <f t="shared" si="3"/>
        <v>0</v>
      </c>
      <c r="F13" s="33"/>
      <c r="G13" s="33"/>
      <c r="H13" s="34">
        <f t="shared" si="6"/>
        <v>0</v>
      </c>
      <c r="I13" s="35"/>
      <c r="J13" s="36">
        <f t="shared" si="5"/>
        <v>-90</v>
      </c>
      <c r="K13" s="37"/>
      <c r="L13" s="38"/>
      <c r="M13" s="39"/>
      <c r="N13" s="96"/>
      <c r="O13" s="112"/>
      <c r="P13" s="38"/>
      <c r="Q13" s="40"/>
      <c r="R13" s="191"/>
      <c r="S13" s="192"/>
      <c r="T13" s="192"/>
      <c r="U13" s="192"/>
      <c r="V13" s="193"/>
      <c r="W13" s="39" t="s">
        <v>18</v>
      </c>
      <c r="X13" s="39"/>
      <c r="Y13" s="39"/>
    </row>
    <row r="14" spans="1:25" s="42" customFormat="1" ht="26.25" hidden="1" customHeight="1">
      <c r="A14" s="28"/>
      <c r="B14" s="29"/>
      <c r="C14" s="30"/>
      <c r="D14" s="31"/>
      <c r="E14" s="32">
        <f t="shared" si="3"/>
        <v>0</v>
      </c>
      <c r="F14" s="33"/>
      <c r="G14" s="33"/>
      <c r="H14" s="34">
        <f t="shared" si="6"/>
        <v>0</v>
      </c>
      <c r="I14" s="35"/>
      <c r="J14" s="36">
        <f t="shared" si="5"/>
        <v>-90</v>
      </c>
      <c r="K14" s="37"/>
      <c r="L14" s="38"/>
      <c r="M14" s="39"/>
      <c r="N14" s="96"/>
      <c r="O14" s="112"/>
      <c r="P14" s="38"/>
      <c r="Q14" s="40"/>
      <c r="R14" s="191"/>
      <c r="S14" s="192"/>
      <c r="T14" s="192"/>
      <c r="U14" s="192"/>
      <c r="V14" s="193"/>
      <c r="W14" s="39" t="s">
        <v>18</v>
      </c>
      <c r="X14" s="39"/>
      <c r="Y14" s="39"/>
    </row>
    <row r="15" spans="1:25" s="42" customFormat="1" ht="26.25" hidden="1" customHeight="1">
      <c r="A15" s="28"/>
      <c r="B15" s="29"/>
      <c r="C15" s="30"/>
      <c r="D15" s="31"/>
      <c r="E15" s="32">
        <f t="shared" si="3"/>
        <v>0</v>
      </c>
      <c r="F15" s="33"/>
      <c r="G15" s="33"/>
      <c r="H15" s="34">
        <f t="shared" si="6"/>
        <v>0</v>
      </c>
      <c r="I15" s="35"/>
      <c r="J15" s="36">
        <f t="shared" si="5"/>
        <v>-90</v>
      </c>
      <c r="K15" s="37"/>
      <c r="L15" s="38"/>
      <c r="M15" s="39"/>
      <c r="N15" s="96"/>
      <c r="O15" s="112"/>
      <c r="P15" s="38"/>
      <c r="Q15" s="40"/>
      <c r="R15" s="191"/>
      <c r="S15" s="192"/>
      <c r="T15" s="192"/>
      <c r="U15" s="192"/>
      <c r="V15" s="193"/>
      <c r="W15" s="39" t="s">
        <v>18</v>
      </c>
      <c r="X15" s="39"/>
      <c r="Y15" s="39"/>
    </row>
    <row r="16" spans="1:25" s="42" customFormat="1" ht="26.25" hidden="1" customHeight="1">
      <c r="A16" s="28"/>
      <c r="B16" s="29"/>
      <c r="C16" s="30"/>
      <c r="D16" s="31"/>
      <c r="E16" s="32">
        <f t="shared" si="3"/>
        <v>0</v>
      </c>
      <c r="F16" s="33"/>
      <c r="G16" s="33"/>
      <c r="H16" s="34">
        <f t="shared" si="6"/>
        <v>0</v>
      </c>
      <c r="I16" s="35"/>
      <c r="J16" s="36">
        <f t="shared" si="5"/>
        <v>-90</v>
      </c>
      <c r="K16" s="37"/>
      <c r="L16" s="38"/>
      <c r="M16" s="39"/>
      <c r="N16" s="96"/>
      <c r="O16" s="112"/>
      <c r="P16" s="38"/>
      <c r="Q16" s="40"/>
      <c r="R16" s="191"/>
      <c r="S16" s="192"/>
      <c r="T16" s="192"/>
      <c r="U16" s="192"/>
      <c r="V16" s="193"/>
      <c r="W16" s="39" t="s">
        <v>18</v>
      </c>
      <c r="X16" s="39"/>
      <c r="Y16" s="39"/>
    </row>
    <row r="17" spans="1:25" s="42" customFormat="1" ht="26.25" hidden="1" customHeight="1">
      <c r="A17" s="28"/>
      <c r="B17" s="29"/>
      <c r="C17" s="30"/>
      <c r="D17" s="31"/>
      <c r="E17" s="32">
        <f t="shared" si="3"/>
        <v>0</v>
      </c>
      <c r="F17" s="33"/>
      <c r="G17" s="33"/>
      <c r="H17" s="34">
        <f t="shared" si="6"/>
        <v>0</v>
      </c>
      <c r="I17" s="35"/>
      <c r="J17" s="36">
        <f t="shared" si="5"/>
        <v>-90</v>
      </c>
      <c r="K17" s="37"/>
      <c r="L17" s="38"/>
      <c r="M17" s="39"/>
      <c r="N17" s="96"/>
      <c r="O17" s="112"/>
      <c r="P17" s="38"/>
      <c r="Q17" s="40"/>
      <c r="R17" s="191"/>
      <c r="S17" s="192"/>
      <c r="T17" s="192"/>
      <c r="U17" s="192"/>
      <c r="V17" s="193"/>
      <c r="W17" s="39" t="s">
        <v>18</v>
      </c>
      <c r="X17" s="39"/>
      <c r="Y17" s="39"/>
    </row>
    <row r="18" spans="1:25" s="42" customFormat="1" ht="26.25" hidden="1" customHeight="1">
      <c r="A18" s="28"/>
      <c r="B18" s="29"/>
      <c r="C18" s="30"/>
      <c r="D18" s="31"/>
      <c r="E18" s="32">
        <f t="shared" si="3"/>
        <v>0</v>
      </c>
      <c r="F18" s="33"/>
      <c r="G18" s="33"/>
      <c r="H18" s="34">
        <f t="shared" si="6"/>
        <v>0</v>
      </c>
      <c r="I18" s="35"/>
      <c r="J18" s="36">
        <f t="shared" si="5"/>
        <v>-90</v>
      </c>
      <c r="K18" s="37"/>
      <c r="L18" s="38"/>
      <c r="M18" s="39"/>
      <c r="N18" s="96"/>
      <c r="O18" s="112"/>
      <c r="P18" s="38"/>
      <c r="Q18" s="40"/>
      <c r="R18" s="191"/>
      <c r="S18" s="192"/>
      <c r="T18" s="192"/>
      <c r="U18" s="192"/>
      <c r="V18" s="193"/>
      <c r="W18" s="39" t="s">
        <v>18</v>
      </c>
      <c r="X18" s="39"/>
      <c r="Y18" s="39"/>
    </row>
    <row r="19" spans="1:25" s="42" customFormat="1" ht="26.25" hidden="1" customHeight="1">
      <c r="A19" s="28"/>
      <c r="B19" s="29"/>
      <c r="C19" s="30"/>
      <c r="D19" s="31"/>
      <c r="E19" s="32">
        <f t="shared" si="3"/>
        <v>0</v>
      </c>
      <c r="F19" s="33"/>
      <c r="G19" s="33"/>
      <c r="H19" s="34">
        <f>E19-G19-F19</f>
        <v>0</v>
      </c>
      <c r="I19" s="35"/>
      <c r="J19" s="36">
        <f t="shared" si="5"/>
        <v>-90</v>
      </c>
      <c r="K19" s="37"/>
      <c r="L19" s="38"/>
      <c r="M19" s="39"/>
      <c r="N19" s="96"/>
      <c r="O19" s="112"/>
      <c r="P19" s="38"/>
      <c r="Q19" s="40"/>
      <c r="R19" s="191"/>
      <c r="S19" s="192"/>
      <c r="T19" s="192"/>
      <c r="U19" s="192"/>
      <c r="V19" s="193"/>
      <c r="W19" s="39" t="s">
        <v>18</v>
      </c>
      <c r="X19" s="39"/>
      <c r="Y19" s="39"/>
    </row>
    <row r="20" spans="1:25" s="42" customFormat="1" ht="26.25" hidden="1" customHeight="1">
      <c r="A20" s="28"/>
      <c r="B20" s="29"/>
      <c r="C20" s="30"/>
      <c r="D20" s="31"/>
      <c r="E20" s="32">
        <f t="shared" si="3"/>
        <v>0</v>
      </c>
      <c r="F20" s="33"/>
      <c r="G20" s="33"/>
      <c r="H20" s="34">
        <f t="shared" ref="H20:H24" si="7">E20-G20-F20</f>
        <v>0</v>
      </c>
      <c r="I20" s="35"/>
      <c r="J20" s="36">
        <f t="shared" si="5"/>
        <v>-90</v>
      </c>
      <c r="K20" s="37"/>
      <c r="L20" s="38"/>
      <c r="M20" s="39"/>
      <c r="N20" s="96"/>
      <c r="O20" s="112"/>
      <c r="P20" s="38"/>
      <c r="Q20" s="40"/>
      <c r="R20" s="191"/>
      <c r="S20" s="192"/>
      <c r="T20" s="192"/>
      <c r="U20" s="192"/>
      <c r="V20" s="193"/>
      <c r="W20" s="39" t="s">
        <v>18</v>
      </c>
      <c r="X20" s="39"/>
      <c r="Y20" s="39"/>
    </row>
    <row r="21" spans="1:25" s="42" customFormat="1" ht="26.25" hidden="1" customHeight="1">
      <c r="A21" s="28"/>
      <c r="B21" s="29"/>
      <c r="C21" s="30"/>
      <c r="D21" s="31"/>
      <c r="E21" s="32">
        <f t="shared" si="3"/>
        <v>0</v>
      </c>
      <c r="F21" s="33"/>
      <c r="G21" s="33"/>
      <c r="H21" s="34">
        <f t="shared" si="7"/>
        <v>0</v>
      </c>
      <c r="I21" s="35"/>
      <c r="J21" s="36">
        <f t="shared" si="5"/>
        <v>-90</v>
      </c>
      <c r="K21" s="37"/>
      <c r="L21" s="38"/>
      <c r="M21" s="39"/>
      <c r="N21" s="96"/>
      <c r="O21" s="112"/>
      <c r="P21" s="38"/>
      <c r="Q21" s="40"/>
      <c r="R21" s="191"/>
      <c r="S21" s="192"/>
      <c r="T21" s="192"/>
      <c r="U21" s="192"/>
      <c r="V21" s="193"/>
      <c r="W21" s="39" t="s">
        <v>18</v>
      </c>
      <c r="X21" s="39"/>
      <c r="Y21" s="39"/>
    </row>
    <row r="22" spans="1:25" s="42" customFormat="1" ht="26.25" hidden="1" customHeight="1">
      <c r="A22" s="28"/>
      <c r="B22" s="29"/>
      <c r="C22" s="30"/>
      <c r="D22" s="31"/>
      <c r="E22" s="32">
        <f t="shared" si="3"/>
        <v>0</v>
      </c>
      <c r="F22" s="33"/>
      <c r="G22" s="33"/>
      <c r="H22" s="34">
        <f t="shared" si="7"/>
        <v>0</v>
      </c>
      <c r="I22" s="35"/>
      <c r="J22" s="36">
        <f t="shared" si="5"/>
        <v>-90</v>
      </c>
      <c r="K22" s="37"/>
      <c r="L22" s="38"/>
      <c r="M22" s="39"/>
      <c r="N22" s="96"/>
      <c r="O22" s="112"/>
      <c r="P22" s="38"/>
      <c r="Q22" s="40"/>
      <c r="R22" s="191"/>
      <c r="S22" s="192"/>
      <c r="T22" s="192"/>
      <c r="U22" s="192"/>
      <c r="V22" s="193"/>
      <c r="W22" s="39" t="s">
        <v>18</v>
      </c>
      <c r="X22" s="39"/>
      <c r="Y22" s="39"/>
    </row>
    <row r="23" spans="1:25" s="42" customFormat="1" ht="26.25" hidden="1" customHeight="1">
      <c r="A23" s="28"/>
      <c r="B23" s="29"/>
      <c r="C23" s="30"/>
      <c r="D23" s="31"/>
      <c r="E23" s="32">
        <f t="shared" si="3"/>
        <v>0</v>
      </c>
      <c r="F23" s="33"/>
      <c r="G23" s="33"/>
      <c r="H23" s="34">
        <f t="shared" si="7"/>
        <v>0</v>
      </c>
      <c r="I23" s="35"/>
      <c r="J23" s="36">
        <f t="shared" si="5"/>
        <v>-90</v>
      </c>
      <c r="K23" s="37"/>
      <c r="L23" s="38"/>
      <c r="M23" s="39"/>
      <c r="N23" s="96"/>
      <c r="O23" s="112"/>
      <c r="P23" s="38"/>
      <c r="Q23" s="40"/>
      <c r="R23" s="191"/>
      <c r="S23" s="192"/>
      <c r="T23" s="192"/>
      <c r="U23" s="192"/>
      <c r="V23" s="193"/>
      <c r="W23" s="39" t="s">
        <v>18</v>
      </c>
      <c r="X23" s="39"/>
      <c r="Y23" s="39"/>
    </row>
    <row r="24" spans="1:25" s="42" customFormat="1" ht="26.25" hidden="1" customHeight="1">
      <c r="A24" s="28"/>
      <c r="B24" s="29"/>
      <c r="C24" s="30"/>
      <c r="D24" s="31"/>
      <c r="E24" s="32">
        <f t="shared" si="3"/>
        <v>0</v>
      </c>
      <c r="F24" s="33"/>
      <c r="G24" s="33"/>
      <c r="H24" s="34">
        <f t="shared" si="7"/>
        <v>0</v>
      </c>
      <c r="I24" s="35"/>
      <c r="J24" s="36">
        <f t="shared" si="5"/>
        <v>-90</v>
      </c>
      <c r="K24" s="37"/>
      <c r="L24" s="38"/>
      <c r="M24" s="39"/>
      <c r="N24" s="96"/>
      <c r="O24" s="112"/>
      <c r="P24" s="38"/>
      <c r="Q24" s="40"/>
      <c r="R24" s="191"/>
      <c r="S24" s="192"/>
      <c r="T24" s="192"/>
      <c r="U24" s="192"/>
      <c r="V24" s="193"/>
      <c r="W24" s="39" t="s">
        <v>18</v>
      </c>
      <c r="X24" s="39"/>
      <c r="Y24" s="39"/>
    </row>
    <row r="25" spans="1:25" s="42" customFormat="1" ht="26.25" hidden="1" customHeight="1">
      <c r="A25" s="28"/>
      <c r="B25" s="29"/>
      <c r="C25" s="30"/>
      <c r="D25" s="31"/>
      <c r="E25" s="32">
        <f t="shared" si="3"/>
        <v>0</v>
      </c>
      <c r="F25" s="33"/>
      <c r="G25" s="33"/>
      <c r="H25" s="34">
        <f>E25-G25-F25</f>
        <v>0</v>
      </c>
      <c r="I25" s="35"/>
      <c r="J25" s="36">
        <f t="shared" si="5"/>
        <v>-90</v>
      </c>
      <c r="K25" s="37"/>
      <c r="L25" s="38"/>
      <c r="M25" s="39"/>
      <c r="N25" s="96"/>
      <c r="O25" s="112"/>
      <c r="P25" s="38"/>
      <c r="Q25" s="40"/>
      <c r="R25" s="191"/>
      <c r="S25" s="192"/>
      <c r="T25" s="192"/>
      <c r="U25" s="192"/>
      <c r="V25" s="193"/>
      <c r="W25" s="39" t="s">
        <v>18</v>
      </c>
      <c r="X25" s="39"/>
      <c r="Y25" s="39"/>
    </row>
    <row r="26" spans="1:25" s="42" customFormat="1" ht="26.25" hidden="1" customHeight="1">
      <c r="A26" s="28"/>
      <c r="B26" s="29"/>
      <c r="C26" s="30"/>
      <c r="D26" s="31"/>
      <c r="E26" s="32">
        <f t="shared" si="3"/>
        <v>0</v>
      </c>
      <c r="F26" s="33"/>
      <c r="G26" s="33"/>
      <c r="H26" s="34">
        <f t="shared" ref="H26:H34" si="8">E26-G26-F26</f>
        <v>0</v>
      </c>
      <c r="I26" s="35"/>
      <c r="J26" s="36">
        <f t="shared" si="5"/>
        <v>-90</v>
      </c>
      <c r="K26" s="37"/>
      <c r="L26" s="38"/>
      <c r="M26" s="39"/>
      <c r="N26" s="96"/>
      <c r="O26" s="112"/>
      <c r="P26" s="38"/>
      <c r="Q26" s="40"/>
      <c r="R26" s="191"/>
      <c r="S26" s="192"/>
      <c r="T26" s="192"/>
      <c r="U26" s="192"/>
      <c r="V26" s="193"/>
      <c r="W26" s="39" t="s">
        <v>18</v>
      </c>
      <c r="X26" s="39"/>
      <c r="Y26" s="39"/>
    </row>
    <row r="27" spans="1:25" s="42" customFormat="1" ht="26.25" hidden="1" customHeight="1">
      <c r="A27" s="28"/>
      <c r="B27" s="29"/>
      <c r="C27" s="30"/>
      <c r="D27" s="31"/>
      <c r="E27" s="32">
        <f t="shared" si="3"/>
        <v>0</v>
      </c>
      <c r="F27" s="33"/>
      <c r="G27" s="33"/>
      <c r="H27" s="34">
        <f t="shared" si="8"/>
        <v>0</v>
      </c>
      <c r="I27" s="35"/>
      <c r="J27" s="36">
        <f t="shared" si="5"/>
        <v>-90</v>
      </c>
      <c r="K27" s="37"/>
      <c r="L27" s="38"/>
      <c r="M27" s="39"/>
      <c r="N27" s="96"/>
      <c r="O27" s="112"/>
      <c r="P27" s="38"/>
      <c r="Q27" s="40"/>
      <c r="R27" s="191"/>
      <c r="S27" s="192"/>
      <c r="T27" s="192"/>
      <c r="U27" s="192"/>
      <c r="V27" s="193"/>
      <c r="W27" s="39" t="s">
        <v>18</v>
      </c>
      <c r="X27" s="39"/>
      <c r="Y27" s="39"/>
    </row>
    <row r="28" spans="1:25" s="42" customFormat="1" ht="26.25" hidden="1" customHeight="1">
      <c r="A28" s="28"/>
      <c r="B28" s="29"/>
      <c r="C28" s="30"/>
      <c r="D28" s="31"/>
      <c r="E28" s="32">
        <f t="shared" si="3"/>
        <v>0</v>
      </c>
      <c r="F28" s="33"/>
      <c r="G28" s="33"/>
      <c r="H28" s="34">
        <f t="shared" si="8"/>
        <v>0</v>
      </c>
      <c r="I28" s="35"/>
      <c r="J28" s="36">
        <f t="shared" si="5"/>
        <v>-90</v>
      </c>
      <c r="K28" s="37"/>
      <c r="L28" s="38"/>
      <c r="M28" s="39"/>
      <c r="N28" s="96"/>
      <c r="O28" s="112"/>
      <c r="P28" s="38"/>
      <c r="Q28" s="40"/>
      <c r="R28" s="191"/>
      <c r="S28" s="192"/>
      <c r="T28" s="192"/>
      <c r="U28" s="192"/>
      <c r="V28" s="193"/>
      <c r="W28" s="39" t="s">
        <v>18</v>
      </c>
      <c r="X28" s="39"/>
      <c r="Y28" s="39"/>
    </row>
    <row r="29" spans="1:25" s="42" customFormat="1" ht="26.25" hidden="1" customHeight="1">
      <c r="A29" s="28"/>
      <c r="B29" s="29"/>
      <c r="C29" s="30"/>
      <c r="D29" s="31"/>
      <c r="E29" s="32">
        <f t="shared" si="3"/>
        <v>0</v>
      </c>
      <c r="F29" s="33"/>
      <c r="G29" s="33"/>
      <c r="H29" s="34">
        <f t="shared" si="8"/>
        <v>0</v>
      </c>
      <c r="I29" s="35"/>
      <c r="J29" s="36">
        <f t="shared" si="5"/>
        <v>-90</v>
      </c>
      <c r="K29" s="37"/>
      <c r="L29" s="38"/>
      <c r="M29" s="39"/>
      <c r="N29" s="96"/>
      <c r="O29" s="112"/>
      <c r="P29" s="38"/>
      <c r="Q29" s="40"/>
      <c r="R29" s="191"/>
      <c r="S29" s="192"/>
      <c r="T29" s="192"/>
      <c r="U29" s="192"/>
      <c r="V29" s="193"/>
      <c r="W29" s="39" t="s">
        <v>18</v>
      </c>
      <c r="X29" s="39"/>
      <c r="Y29" s="39"/>
    </row>
    <row r="30" spans="1:25" s="42" customFormat="1" ht="26.25" hidden="1" customHeight="1">
      <c r="A30" s="28"/>
      <c r="B30" s="29"/>
      <c r="C30" s="30"/>
      <c r="D30" s="31"/>
      <c r="E30" s="32">
        <f t="shared" si="3"/>
        <v>0</v>
      </c>
      <c r="F30" s="33"/>
      <c r="G30" s="33"/>
      <c r="H30" s="34">
        <f t="shared" si="8"/>
        <v>0</v>
      </c>
      <c r="I30" s="35"/>
      <c r="J30" s="36">
        <f t="shared" si="5"/>
        <v>-90</v>
      </c>
      <c r="K30" s="37"/>
      <c r="L30" s="38"/>
      <c r="M30" s="39"/>
      <c r="N30" s="96"/>
      <c r="O30" s="112"/>
      <c r="P30" s="38"/>
      <c r="Q30" s="40"/>
      <c r="R30" s="191"/>
      <c r="S30" s="192"/>
      <c r="T30" s="192"/>
      <c r="U30" s="192"/>
      <c r="V30" s="193"/>
      <c r="W30" s="39" t="s">
        <v>18</v>
      </c>
      <c r="X30" s="39"/>
      <c r="Y30" s="39"/>
    </row>
    <row r="31" spans="1:25" s="42" customFormat="1" ht="26.25" hidden="1" customHeight="1">
      <c r="A31" s="28"/>
      <c r="B31" s="29"/>
      <c r="C31" s="30"/>
      <c r="D31" s="31"/>
      <c r="E31" s="32">
        <f t="shared" si="3"/>
        <v>0</v>
      </c>
      <c r="F31" s="33"/>
      <c r="G31" s="33"/>
      <c r="H31" s="34">
        <f t="shared" si="8"/>
        <v>0</v>
      </c>
      <c r="I31" s="35"/>
      <c r="J31" s="36">
        <f t="shared" si="5"/>
        <v>-90</v>
      </c>
      <c r="K31" s="37"/>
      <c r="L31" s="38"/>
      <c r="M31" s="39"/>
      <c r="N31" s="96"/>
      <c r="O31" s="112"/>
      <c r="P31" s="38"/>
      <c r="Q31" s="40"/>
      <c r="R31" s="191"/>
      <c r="S31" s="192"/>
      <c r="T31" s="192"/>
      <c r="U31" s="192"/>
      <c r="V31" s="193"/>
      <c r="W31" s="39" t="s">
        <v>18</v>
      </c>
      <c r="X31" s="39"/>
      <c r="Y31" s="39"/>
    </row>
    <row r="32" spans="1:25" s="42" customFormat="1" ht="26.25" hidden="1" customHeight="1">
      <c r="A32" s="28"/>
      <c r="B32" s="29"/>
      <c r="C32" s="30"/>
      <c r="D32" s="31"/>
      <c r="E32" s="32">
        <f t="shared" si="3"/>
        <v>0</v>
      </c>
      <c r="F32" s="33"/>
      <c r="G32" s="33"/>
      <c r="H32" s="34">
        <f t="shared" si="8"/>
        <v>0</v>
      </c>
      <c r="I32" s="35"/>
      <c r="J32" s="36">
        <f t="shared" si="5"/>
        <v>-90</v>
      </c>
      <c r="K32" s="37"/>
      <c r="L32" s="38"/>
      <c r="M32" s="39"/>
      <c r="N32" s="96"/>
      <c r="O32" s="112"/>
      <c r="P32" s="38"/>
      <c r="Q32" s="40"/>
      <c r="R32" s="191"/>
      <c r="S32" s="192"/>
      <c r="T32" s="192"/>
      <c r="U32" s="192"/>
      <c r="V32" s="193"/>
      <c r="W32" s="39" t="s">
        <v>18</v>
      </c>
      <c r="X32" s="39"/>
      <c r="Y32" s="39"/>
    </row>
    <row r="33" spans="1:25" s="42" customFormat="1" ht="26.25" hidden="1" customHeight="1">
      <c r="A33" s="28"/>
      <c r="B33" s="29"/>
      <c r="C33" s="30"/>
      <c r="D33" s="31"/>
      <c r="E33" s="32">
        <f t="shared" si="3"/>
        <v>0</v>
      </c>
      <c r="F33" s="33"/>
      <c r="G33" s="33"/>
      <c r="H33" s="34">
        <f t="shared" si="8"/>
        <v>0</v>
      </c>
      <c r="I33" s="35"/>
      <c r="J33" s="36">
        <f t="shared" si="5"/>
        <v>-90</v>
      </c>
      <c r="K33" s="37"/>
      <c r="L33" s="38"/>
      <c r="M33" s="39"/>
      <c r="N33" s="96"/>
      <c r="O33" s="112"/>
      <c r="P33" s="38"/>
      <c r="Q33" s="40"/>
      <c r="R33" s="191"/>
      <c r="S33" s="192"/>
      <c r="T33" s="192"/>
      <c r="U33" s="192"/>
      <c r="V33" s="193"/>
      <c r="W33" s="39" t="s">
        <v>18</v>
      </c>
      <c r="X33" s="39"/>
      <c r="Y33" s="39"/>
    </row>
    <row r="34" spans="1:25" s="42" customFormat="1" ht="26.25" hidden="1" customHeight="1">
      <c r="A34" s="28"/>
      <c r="B34" s="29"/>
      <c r="C34" s="30"/>
      <c r="D34" s="31"/>
      <c r="E34" s="32">
        <f t="shared" si="3"/>
        <v>0</v>
      </c>
      <c r="F34" s="33"/>
      <c r="G34" s="33"/>
      <c r="H34" s="34">
        <f t="shared" si="8"/>
        <v>0</v>
      </c>
      <c r="I34" s="35"/>
      <c r="J34" s="36">
        <f t="shared" si="5"/>
        <v>-90</v>
      </c>
      <c r="K34" s="37"/>
      <c r="L34" s="38"/>
      <c r="M34" s="39"/>
      <c r="N34" s="96"/>
      <c r="O34" s="112"/>
      <c r="P34" s="38"/>
      <c r="Q34" s="40"/>
      <c r="R34" s="191"/>
      <c r="S34" s="192"/>
      <c r="T34" s="192"/>
      <c r="U34" s="192"/>
      <c r="V34" s="193"/>
      <c r="W34" s="39" t="s">
        <v>18</v>
      </c>
      <c r="X34" s="39"/>
      <c r="Y34" s="39"/>
    </row>
    <row r="35" spans="1:25" s="42" customFormat="1" ht="26.25" hidden="1" customHeight="1">
      <c r="A35" s="28"/>
      <c r="B35" s="29"/>
      <c r="C35" s="30"/>
      <c r="D35" s="31"/>
      <c r="E35" s="32">
        <f t="shared" si="3"/>
        <v>0</v>
      </c>
      <c r="F35" s="33"/>
      <c r="G35" s="33"/>
      <c r="H35" s="34">
        <f>E35-G35-F35</f>
        <v>0</v>
      </c>
      <c r="I35" s="35"/>
      <c r="J35" s="36">
        <f t="shared" si="5"/>
        <v>-90</v>
      </c>
      <c r="K35" s="37"/>
      <c r="L35" s="38"/>
      <c r="M35" s="39"/>
      <c r="N35" s="96"/>
      <c r="O35" s="112"/>
      <c r="P35" s="38"/>
      <c r="Q35" s="40"/>
      <c r="R35" s="191"/>
      <c r="S35" s="192"/>
      <c r="T35" s="192"/>
      <c r="U35" s="192"/>
      <c r="V35" s="193"/>
      <c r="W35" s="39" t="s">
        <v>18</v>
      </c>
      <c r="X35" s="39"/>
      <c r="Y35" s="39"/>
    </row>
    <row r="36" spans="1:25" s="42" customFormat="1" ht="26.25" hidden="1" customHeight="1">
      <c r="A36" s="28"/>
      <c r="B36" s="29"/>
      <c r="C36" s="30"/>
      <c r="D36" s="31"/>
      <c r="E36" s="32">
        <f t="shared" si="3"/>
        <v>0</v>
      </c>
      <c r="F36" s="33"/>
      <c r="G36" s="33"/>
      <c r="H36" s="34">
        <f t="shared" ref="H36:H42" si="9">E36-G36-F36</f>
        <v>0</v>
      </c>
      <c r="I36" s="35"/>
      <c r="J36" s="36">
        <f t="shared" si="5"/>
        <v>-90</v>
      </c>
      <c r="K36" s="37"/>
      <c r="L36" s="38"/>
      <c r="M36" s="39"/>
      <c r="N36" s="96"/>
      <c r="O36" s="112"/>
      <c r="P36" s="38"/>
      <c r="Q36" s="40"/>
      <c r="R36" s="191"/>
      <c r="S36" s="192"/>
      <c r="T36" s="192"/>
      <c r="U36" s="192"/>
      <c r="V36" s="193"/>
      <c r="W36" s="39" t="s">
        <v>18</v>
      </c>
      <c r="X36" s="39"/>
      <c r="Y36" s="39"/>
    </row>
    <row r="37" spans="1:25" s="42" customFormat="1" ht="26.25" hidden="1" customHeight="1">
      <c r="A37" s="28"/>
      <c r="B37" s="29"/>
      <c r="C37" s="30"/>
      <c r="D37" s="31"/>
      <c r="E37" s="32">
        <f t="shared" si="3"/>
        <v>0</v>
      </c>
      <c r="F37" s="33"/>
      <c r="G37" s="33"/>
      <c r="H37" s="34">
        <f t="shared" si="9"/>
        <v>0</v>
      </c>
      <c r="I37" s="35"/>
      <c r="J37" s="36">
        <f t="shared" si="5"/>
        <v>-90</v>
      </c>
      <c r="K37" s="37"/>
      <c r="L37" s="38"/>
      <c r="M37" s="39"/>
      <c r="N37" s="96"/>
      <c r="O37" s="112"/>
      <c r="P37" s="38"/>
      <c r="Q37" s="40"/>
      <c r="R37" s="191"/>
      <c r="S37" s="192"/>
      <c r="T37" s="192"/>
      <c r="U37" s="192"/>
      <c r="V37" s="193"/>
      <c r="W37" s="39" t="s">
        <v>18</v>
      </c>
      <c r="X37" s="39"/>
      <c r="Y37" s="39"/>
    </row>
    <row r="38" spans="1:25" s="42" customFormat="1" ht="26.25" hidden="1" customHeight="1">
      <c r="A38" s="28"/>
      <c r="B38" s="29"/>
      <c r="C38" s="30"/>
      <c r="D38" s="31"/>
      <c r="E38" s="32">
        <f t="shared" si="3"/>
        <v>0</v>
      </c>
      <c r="F38" s="33"/>
      <c r="G38" s="33"/>
      <c r="H38" s="34">
        <f t="shared" si="9"/>
        <v>0</v>
      </c>
      <c r="I38" s="35"/>
      <c r="J38" s="36">
        <f t="shared" si="5"/>
        <v>-90</v>
      </c>
      <c r="K38" s="37"/>
      <c r="L38" s="38"/>
      <c r="M38" s="39"/>
      <c r="N38" s="96"/>
      <c r="O38" s="112"/>
      <c r="P38" s="38"/>
      <c r="Q38" s="40"/>
      <c r="R38" s="191"/>
      <c r="S38" s="192"/>
      <c r="T38" s="192"/>
      <c r="U38" s="192"/>
      <c r="V38" s="193"/>
      <c r="W38" s="39" t="s">
        <v>18</v>
      </c>
      <c r="X38" s="39"/>
      <c r="Y38" s="39"/>
    </row>
    <row r="39" spans="1:25" s="42" customFormat="1" ht="26.25" hidden="1" customHeight="1">
      <c r="A39" s="28"/>
      <c r="B39" s="29"/>
      <c r="C39" s="30"/>
      <c r="D39" s="31"/>
      <c r="E39" s="32">
        <f t="shared" si="3"/>
        <v>0</v>
      </c>
      <c r="F39" s="33"/>
      <c r="G39" s="33"/>
      <c r="H39" s="34">
        <f t="shared" si="9"/>
        <v>0</v>
      </c>
      <c r="I39" s="35"/>
      <c r="J39" s="36">
        <f t="shared" si="5"/>
        <v>-90</v>
      </c>
      <c r="K39" s="37"/>
      <c r="L39" s="38"/>
      <c r="M39" s="39"/>
      <c r="N39" s="96"/>
      <c r="O39" s="112"/>
      <c r="P39" s="38"/>
      <c r="Q39" s="40"/>
      <c r="R39" s="191"/>
      <c r="S39" s="192"/>
      <c r="T39" s="192"/>
      <c r="U39" s="192"/>
      <c r="V39" s="193"/>
      <c r="W39" s="39" t="s">
        <v>18</v>
      </c>
      <c r="X39" s="39"/>
      <c r="Y39" s="39"/>
    </row>
    <row r="40" spans="1:25" s="42" customFormat="1" ht="26.25" hidden="1" customHeight="1">
      <c r="A40" s="28"/>
      <c r="B40" s="29"/>
      <c r="C40" s="30"/>
      <c r="D40" s="31"/>
      <c r="E40" s="32">
        <f t="shared" si="3"/>
        <v>0</v>
      </c>
      <c r="F40" s="33"/>
      <c r="G40" s="33"/>
      <c r="H40" s="34">
        <f t="shared" si="9"/>
        <v>0</v>
      </c>
      <c r="I40" s="35"/>
      <c r="J40" s="36">
        <f t="shared" si="5"/>
        <v>-90</v>
      </c>
      <c r="K40" s="37"/>
      <c r="L40" s="38"/>
      <c r="M40" s="39"/>
      <c r="N40" s="96"/>
      <c r="O40" s="112"/>
      <c r="P40" s="38"/>
      <c r="Q40" s="40"/>
      <c r="R40" s="191"/>
      <c r="S40" s="192"/>
      <c r="T40" s="192"/>
      <c r="U40" s="192"/>
      <c r="V40" s="193"/>
      <c r="W40" s="39" t="s">
        <v>18</v>
      </c>
      <c r="X40" s="39"/>
      <c r="Y40" s="39"/>
    </row>
    <row r="41" spans="1:25" s="42" customFormat="1" ht="26.25" hidden="1" customHeight="1">
      <c r="A41" s="28"/>
      <c r="B41" s="29"/>
      <c r="C41" s="30"/>
      <c r="D41" s="31"/>
      <c r="E41" s="32">
        <f t="shared" si="3"/>
        <v>0</v>
      </c>
      <c r="F41" s="33"/>
      <c r="G41" s="33"/>
      <c r="H41" s="34">
        <f t="shared" si="9"/>
        <v>0</v>
      </c>
      <c r="I41" s="35"/>
      <c r="J41" s="36">
        <f t="shared" si="5"/>
        <v>-90</v>
      </c>
      <c r="K41" s="37"/>
      <c r="L41" s="38"/>
      <c r="M41" s="39"/>
      <c r="N41" s="96"/>
      <c r="O41" s="112"/>
      <c r="P41" s="38"/>
      <c r="Q41" s="40"/>
      <c r="R41" s="191"/>
      <c r="S41" s="192"/>
      <c r="T41" s="192"/>
      <c r="U41" s="192"/>
      <c r="V41" s="193"/>
      <c r="W41" s="39" t="s">
        <v>18</v>
      </c>
      <c r="X41" s="39"/>
      <c r="Y41" s="39"/>
    </row>
    <row r="42" spans="1:25" s="42" customFormat="1" ht="26.25" hidden="1" customHeight="1">
      <c r="A42" s="28"/>
      <c r="B42" s="29"/>
      <c r="C42" s="30"/>
      <c r="D42" s="31"/>
      <c r="E42" s="32">
        <f t="shared" si="3"/>
        <v>0</v>
      </c>
      <c r="F42" s="33"/>
      <c r="G42" s="33"/>
      <c r="H42" s="34">
        <f t="shared" si="9"/>
        <v>0</v>
      </c>
      <c r="I42" s="35"/>
      <c r="J42" s="36">
        <f t="shared" si="5"/>
        <v>-90</v>
      </c>
      <c r="K42" s="37"/>
      <c r="L42" s="38"/>
      <c r="M42" s="39"/>
      <c r="N42" s="96"/>
      <c r="O42" s="112"/>
      <c r="P42" s="38"/>
      <c r="Q42" s="40"/>
      <c r="R42" s="191"/>
      <c r="S42" s="192"/>
      <c r="T42" s="192"/>
      <c r="U42" s="192"/>
      <c r="V42" s="193"/>
      <c r="W42" s="39" t="s">
        <v>18</v>
      </c>
      <c r="X42" s="39"/>
      <c r="Y42" s="39"/>
    </row>
    <row r="43" spans="1:25" s="42" customFormat="1" ht="26.25" hidden="1" customHeight="1">
      <c r="A43" s="28"/>
      <c r="B43" s="29"/>
      <c r="C43" s="30"/>
      <c r="D43" s="31"/>
      <c r="E43" s="32">
        <f t="shared" si="3"/>
        <v>0</v>
      </c>
      <c r="F43" s="33"/>
      <c r="G43" s="33"/>
      <c r="H43" s="34">
        <f>E43-G43-F43</f>
        <v>0</v>
      </c>
      <c r="I43" s="35"/>
      <c r="J43" s="36">
        <f t="shared" si="5"/>
        <v>-90</v>
      </c>
      <c r="K43" s="37"/>
      <c r="L43" s="38"/>
      <c r="M43" s="39"/>
      <c r="N43" s="96"/>
      <c r="O43" s="112"/>
      <c r="P43" s="38"/>
      <c r="Q43" s="40"/>
      <c r="R43" s="191"/>
      <c r="S43" s="192"/>
      <c r="T43" s="192"/>
      <c r="U43" s="192"/>
      <c r="V43" s="193"/>
      <c r="W43" s="39" t="s">
        <v>18</v>
      </c>
      <c r="X43" s="39"/>
      <c r="Y43" s="39"/>
    </row>
    <row r="44" spans="1:25" s="42" customFormat="1" ht="26.25" hidden="1" customHeight="1">
      <c r="A44" s="28"/>
      <c r="B44" s="29"/>
      <c r="C44" s="30"/>
      <c r="D44" s="31"/>
      <c r="E44" s="32">
        <f t="shared" si="3"/>
        <v>0</v>
      </c>
      <c r="F44" s="33"/>
      <c r="G44" s="33"/>
      <c r="H44" s="34">
        <f t="shared" ref="H44:H49" si="10">E44-G44-F44</f>
        <v>0</v>
      </c>
      <c r="I44" s="35"/>
      <c r="J44" s="36">
        <f t="shared" si="5"/>
        <v>-90</v>
      </c>
      <c r="K44" s="37"/>
      <c r="L44" s="38"/>
      <c r="M44" s="39"/>
      <c r="N44" s="96"/>
      <c r="O44" s="112"/>
      <c r="P44" s="38"/>
      <c r="Q44" s="40"/>
      <c r="R44" s="191"/>
      <c r="S44" s="192"/>
      <c r="T44" s="192"/>
      <c r="U44" s="192"/>
      <c r="V44" s="193"/>
      <c r="W44" s="39" t="s">
        <v>18</v>
      </c>
      <c r="X44" s="39"/>
      <c r="Y44" s="39"/>
    </row>
    <row r="45" spans="1:25" s="42" customFormat="1" ht="26.25" hidden="1" customHeight="1">
      <c r="A45" s="28"/>
      <c r="B45" s="29"/>
      <c r="C45" s="30"/>
      <c r="D45" s="31"/>
      <c r="E45" s="32">
        <f t="shared" si="3"/>
        <v>0</v>
      </c>
      <c r="F45" s="33"/>
      <c r="G45" s="33"/>
      <c r="H45" s="34">
        <f t="shared" si="10"/>
        <v>0</v>
      </c>
      <c r="I45" s="35"/>
      <c r="J45" s="36">
        <f t="shared" si="5"/>
        <v>-90</v>
      </c>
      <c r="K45" s="37"/>
      <c r="L45" s="38"/>
      <c r="M45" s="39"/>
      <c r="N45" s="96"/>
      <c r="O45" s="112"/>
      <c r="P45" s="38"/>
      <c r="Q45" s="40"/>
      <c r="R45" s="191"/>
      <c r="S45" s="192"/>
      <c r="T45" s="192"/>
      <c r="U45" s="192"/>
      <c r="V45" s="193"/>
      <c r="W45" s="39" t="s">
        <v>18</v>
      </c>
      <c r="X45" s="39"/>
      <c r="Y45" s="39"/>
    </row>
    <row r="46" spans="1:25" s="42" customFormat="1" ht="26.25" hidden="1" customHeight="1">
      <c r="A46" s="28"/>
      <c r="B46" s="29"/>
      <c r="C46" s="30"/>
      <c r="D46" s="31"/>
      <c r="E46" s="32">
        <f t="shared" si="3"/>
        <v>0</v>
      </c>
      <c r="F46" s="33"/>
      <c r="G46" s="33"/>
      <c r="H46" s="34">
        <f t="shared" si="10"/>
        <v>0</v>
      </c>
      <c r="I46" s="35"/>
      <c r="J46" s="36">
        <f t="shared" si="5"/>
        <v>-90</v>
      </c>
      <c r="K46" s="37"/>
      <c r="L46" s="38"/>
      <c r="M46" s="39"/>
      <c r="N46" s="96"/>
      <c r="O46" s="112"/>
      <c r="P46" s="38"/>
      <c r="Q46" s="40"/>
      <c r="R46" s="191"/>
      <c r="S46" s="192"/>
      <c r="T46" s="192"/>
      <c r="U46" s="192"/>
      <c r="V46" s="193"/>
      <c r="W46" s="39" t="s">
        <v>18</v>
      </c>
      <c r="X46" s="39"/>
      <c r="Y46" s="39"/>
    </row>
    <row r="47" spans="1:25" s="42" customFormat="1" ht="26.25" hidden="1" customHeight="1">
      <c r="A47" s="28"/>
      <c r="B47" s="29"/>
      <c r="C47" s="30"/>
      <c r="D47" s="31"/>
      <c r="E47" s="32">
        <f t="shared" si="3"/>
        <v>0</v>
      </c>
      <c r="F47" s="33"/>
      <c r="G47" s="33"/>
      <c r="H47" s="34">
        <f t="shared" si="10"/>
        <v>0</v>
      </c>
      <c r="I47" s="35"/>
      <c r="J47" s="36">
        <f t="shared" si="5"/>
        <v>-90</v>
      </c>
      <c r="K47" s="37"/>
      <c r="L47" s="38"/>
      <c r="M47" s="39"/>
      <c r="N47" s="96"/>
      <c r="O47" s="112"/>
      <c r="P47" s="38"/>
      <c r="Q47" s="40"/>
      <c r="R47" s="191"/>
      <c r="S47" s="192"/>
      <c r="T47" s="192"/>
      <c r="U47" s="192"/>
      <c r="V47" s="193"/>
      <c r="W47" s="39" t="s">
        <v>18</v>
      </c>
      <c r="X47" s="39"/>
      <c r="Y47" s="39"/>
    </row>
    <row r="48" spans="1:25" s="42" customFormat="1" ht="26.25" hidden="1" customHeight="1">
      <c r="A48" s="28"/>
      <c r="B48" s="29"/>
      <c r="C48" s="30"/>
      <c r="D48" s="31"/>
      <c r="E48" s="32">
        <f t="shared" si="3"/>
        <v>0</v>
      </c>
      <c r="F48" s="33"/>
      <c r="G48" s="33"/>
      <c r="H48" s="34">
        <f t="shared" si="10"/>
        <v>0</v>
      </c>
      <c r="I48" s="35"/>
      <c r="J48" s="36">
        <f t="shared" si="5"/>
        <v>-90</v>
      </c>
      <c r="K48" s="37"/>
      <c r="L48" s="38"/>
      <c r="M48" s="39"/>
      <c r="N48" s="96"/>
      <c r="O48" s="112"/>
      <c r="P48" s="38"/>
      <c r="Q48" s="40"/>
      <c r="R48" s="191"/>
      <c r="S48" s="192"/>
      <c r="T48" s="192"/>
      <c r="U48" s="192"/>
      <c r="V48" s="193"/>
      <c r="W48" s="39" t="s">
        <v>18</v>
      </c>
      <c r="X48" s="39"/>
      <c r="Y48" s="39"/>
    </row>
    <row r="49" spans="1:26" s="42" customFormat="1" ht="26.25" hidden="1" customHeight="1">
      <c r="A49" s="28"/>
      <c r="B49" s="29"/>
      <c r="C49" s="30"/>
      <c r="D49" s="31"/>
      <c r="E49" s="32">
        <f t="shared" si="3"/>
        <v>0</v>
      </c>
      <c r="F49" s="33"/>
      <c r="G49" s="33"/>
      <c r="H49" s="34">
        <f t="shared" si="10"/>
        <v>0</v>
      </c>
      <c r="I49" s="35"/>
      <c r="J49" s="36">
        <f t="shared" si="5"/>
        <v>-90</v>
      </c>
      <c r="K49" s="37"/>
      <c r="L49" s="38"/>
      <c r="M49" s="39"/>
      <c r="N49" s="96"/>
      <c r="O49" s="112"/>
      <c r="P49" s="38"/>
      <c r="Q49" s="40"/>
      <c r="R49" s="191"/>
      <c r="S49" s="192"/>
      <c r="T49" s="192"/>
      <c r="U49" s="192"/>
      <c r="V49" s="193"/>
      <c r="W49" s="39" t="s">
        <v>18</v>
      </c>
      <c r="X49" s="39"/>
      <c r="Y49" s="39"/>
    </row>
    <row r="50" spans="1:26" s="42" customFormat="1" ht="26.25" hidden="1" customHeight="1">
      <c r="A50" s="28"/>
      <c r="B50" s="29"/>
      <c r="C50" s="30"/>
      <c r="D50" s="31"/>
      <c r="E50" s="32">
        <f t="shared" si="3"/>
        <v>0</v>
      </c>
      <c r="F50" s="33"/>
      <c r="G50" s="33"/>
      <c r="H50" s="34">
        <f>E50-G50-F50</f>
        <v>0</v>
      </c>
      <c r="I50" s="35"/>
      <c r="J50" s="36">
        <f t="shared" si="5"/>
        <v>-90</v>
      </c>
      <c r="K50" s="37"/>
      <c r="L50" s="38"/>
      <c r="M50" s="39"/>
      <c r="N50" s="96"/>
      <c r="O50" s="112"/>
      <c r="P50" s="38"/>
      <c r="Q50" s="40"/>
      <c r="R50" s="191"/>
      <c r="S50" s="192"/>
      <c r="T50" s="192"/>
      <c r="U50" s="192"/>
      <c r="V50" s="193"/>
      <c r="W50" s="39" t="s">
        <v>18</v>
      </c>
      <c r="X50" s="39"/>
      <c r="Y50" s="39"/>
    </row>
    <row r="51" spans="1:26" s="42" customFormat="1" ht="26.25" hidden="1" customHeight="1">
      <c r="A51" s="28"/>
      <c r="B51" s="29"/>
      <c r="C51" s="30"/>
      <c r="D51" s="31"/>
      <c r="E51" s="32">
        <f t="shared" si="3"/>
        <v>0</v>
      </c>
      <c r="F51" s="33"/>
      <c r="G51" s="33"/>
      <c r="H51" s="34">
        <f t="shared" ref="H51:H57" si="11">E51-G51-F51</f>
        <v>0</v>
      </c>
      <c r="I51" s="35"/>
      <c r="J51" s="36">
        <f t="shared" si="5"/>
        <v>-90</v>
      </c>
      <c r="K51" s="37"/>
      <c r="L51" s="38"/>
      <c r="M51" s="39"/>
      <c r="N51" s="96"/>
      <c r="O51" s="112"/>
      <c r="P51" s="38"/>
      <c r="Q51" s="40"/>
      <c r="R51" s="191"/>
      <c r="S51" s="192"/>
      <c r="T51" s="192"/>
      <c r="U51" s="192"/>
      <c r="V51" s="193"/>
      <c r="W51" s="39" t="s">
        <v>18</v>
      </c>
      <c r="X51" s="39"/>
      <c r="Y51" s="39"/>
    </row>
    <row r="52" spans="1:26" s="42" customFormat="1" ht="26.25" hidden="1" customHeight="1">
      <c r="A52" s="28"/>
      <c r="B52" s="29"/>
      <c r="C52" s="30"/>
      <c r="D52" s="31"/>
      <c r="E52" s="32">
        <f t="shared" si="3"/>
        <v>0</v>
      </c>
      <c r="F52" s="33"/>
      <c r="G52" s="33"/>
      <c r="H52" s="34">
        <f t="shared" si="11"/>
        <v>0</v>
      </c>
      <c r="I52" s="35"/>
      <c r="J52" s="36">
        <f t="shared" si="5"/>
        <v>-90</v>
      </c>
      <c r="K52" s="37"/>
      <c r="L52" s="38"/>
      <c r="M52" s="39"/>
      <c r="N52" s="96"/>
      <c r="O52" s="112"/>
      <c r="P52" s="38"/>
      <c r="Q52" s="40"/>
      <c r="R52" s="191"/>
      <c r="S52" s="192"/>
      <c r="T52" s="192"/>
      <c r="U52" s="192"/>
      <c r="V52" s="193"/>
      <c r="W52" s="39" t="s">
        <v>18</v>
      </c>
      <c r="X52" s="39"/>
      <c r="Y52" s="39"/>
    </row>
    <row r="53" spans="1:26" s="42" customFormat="1" ht="26.25" hidden="1" customHeight="1">
      <c r="A53" s="28"/>
      <c r="B53" s="29"/>
      <c r="C53" s="30"/>
      <c r="D53" s="31"/>
      <c r="E53" s="32">
        <f t="shared" si="3"/>
        <v>0</v>
      </c>
      <c r="F53" s="33"/>
      <c r="G53" s="33"/>
      <c r="H53" s="34">
        <f t="shared" si="11"/>
        <v>0</v>
      </c>
      <c r="I53" s="35"/>
      <c r="J53" s="36">
        <f t="shared" si="5"/>
        <v>-90</v>
      </c>
      <c r="K53" s="37"/>
      <c r="L53" s="38"/>
      <c r="M53" s="39"/>
      <c r="N53" s="96"/>
      <c r="O53" s="112"/>
      <c r="P53" s="38"/>
      <c r="Q53" s="40"/>
      <c r="R53" s="191"/>
      <c r="S53" s="192"/>
      <c r="T53" s="192"/>
      <c r="U53" s="192"/>
      <c r="V53" s="193"/>
      <c r="W53" s="39" t="s">
        <v>18</v>
      </c>
      <c r="X53" s="39"/>
      <c r="Y53" s="39"/>
    </row>
    <row r="54" spans="1:26" s="42" customFormat="1" ht="26.25" hidden="1" customHeight="1">
      <c r="A54" s="28"/>
      <c r="B54" s="29"/>
      <c r="C54" s="30"/>
      <c r="D54" s="31"/>
      <c r="E54" s="32">
        <f t="shared" si="3"/>
        <v>0</v>
      </c>
      <c r="F54" s="33"/>
      <c r="G54" s="33"/>
      <c r="H54" s="34">
        <f t="shared" si="11"/>
        <v>0</v>
      </c>
      <c r="I54" s="35"/>
      <c r="J54" s="36">
        <f t="shared" si="5"/>
        <v>-90</v>
      </c>
      <c r="K54" s="37"/>
      <c r="L54" s="38"/>
      <c r="M54" s="39"/>
      <c r="N54" s="96"/>
      <c r="O54" s="112"/>
      <c r="P54" s="38"/>
      <c r="Q54" s="40"/>
      <c r="R54" s="191"/>
      <c r="S54" s="192"/>
      <c r="T54" s="192"/>
      <c r="U54" s="192"/>
      <c r="V54" s="193"/>
      <c r="W54" s="39" t="s">
        <v>18</v>
      </c>
      <c r="X54" s="39"/>
      <c r="Y54" s="39"/>
    </row>
    <row r="55" spans="1:26" s="42" customFormat="1" ht="26.25" hidden="1" customHeight="1">
      <c r="A55" s="28"/>
      <c r="B55" s="29"/>
      <c r="C55" s="30"/>
      <c r="D55" s="31"/>
      <c r="E55" s="32">
        <f t="shared" si="3"/>
        <v>0</v>
      </c>
      <c r="F55" s="33"/>
      <c r="G55" s="33"/>
      <c r="H55" s="34">
        <f t="shared" si="11"/>
        <v>0</v>
      </c>
      <c r="I55" s="35"/>
      <c r="J55" s="36">
        <f t="shared" si="5"/>
        <v>-90</v>
      </c>
      <c r="K55" s="37"/>
      <c r="L55" s="38"/>
      <c r="M55" s="39"/>
      <c r="N55" s="96"/>
      <c r="O55" s="112"/>
      <c r="P55" s="38"/>
      <c r="Q55" s="40"/>
      <c r="R55" s="191"/>
      <c r="S55" s="192"/>
      <c r="T55" s="192"/>
      <c r="U55" s="192"/>
      <c r="V55" s="193"/>
      <c r="W55" s="39" t="s">
        <v>18</v>
      </c>
      <c r="X55" s="39"/>
      <c r="Y55" s="39"/>
    </row>
    <row r="56" spans="1:26" s="42" customFormat="1" ht="26.25" hidden="1" customHeight="1">
      <c r="A56" s="28"/>
      <c r="B56" s="29"/>
      <c r="C56" s="30"/>
      <c r="D56" s="31"/>
      <c r="E56" s="32">
        <f t="shared" si="3"/>
        <v>0</v>
      </c>
      <c r="F56" s="33"/>
      <c r="G56" s="33"/>
      <c r="H56" s="34">
        <f t="shared" si="11"/>
        <v>0</v>
      </c>
      <c r="I56" s="35"/>
      <c r="J56" s="36">
        <f t="shared" si="5"/>
        <v>-90</v>
      </c>
      <c r="K56" s="37"/>
      <c r="L56" s="38"/>
      <c r="M56" s="39"/>
      <c r="N56" s="96"/>
      <c r="O56" s="112"/>
      <c r="P56" s="38"/>
      <c r="Q56" s="40"/>
      <c r="R56" s="191"/>
      <c r="S56" s="192"/>
      <c r="T56" s="192"/>
      <c r="U56" s="192"/>
      <c r="V56" s="193"/>
      <c r="W56" s="39" t="s">
        <v>18</v>
      </c>
      <c r="X56" s="39"/>
      <c r="Y56" s="39"/>
    </row>
    <row r="57" spans="1:26" s="42" customFormat="1" ht="26.25" hidden="1" customHeight="1">
      <c r="A57" s="28"/>
      <c r="B57" s="29"/>
      <c r="C57" s="30"/>
      <c r="D57" s="31"/>
      <c r="E57" s="32">
        <f t="shared" si="3"/>
        <v>0</v>
      </c>
      <c r="F57" s="33"/>
      <c r="G57" s="33"/>
      <c r="H57" s="34">
        <f t="shared" si="11"/>
        <v>0</v>
      </c>
      <c r="I57" s="35"/>
      <c r="J57" s="36">
        <f t="shared" si="5"/>
        <v>-90</v>
      </c>
      <c r="K57" s="37"/>
      <c r="L57" s="38"/>
      <c r="M57" s="39"/>
      <c r="N57" s="96"/>
      <c r="O57" s="112"/>
      <c r="P57" s="38"/>
      <c r="Q57" s="40"/>
      <c r="R57" s="191"/>
      <c r="S57" s="192"/>
      <c r="T57" s="192"/>
      <c r="U57" s="192"/>
      <c r="V57" s="193"/>
      <c r="W57" s="39" t="s">
        <v>18</v>
      </c>
      <c r="X57" s="39"/>
      <c r="Y57" s="39"/>
    </row>
    <row r="58" spans="1:26" s="42" customFormat="1" ht="26.25" hidden="1" customHeight="1">
      <c r="A58" s="43"/>
      <c r="B58" s="44"/>
      <c r="C58" s="45"/>
      <c r="D58" s="46"/>
      <c r="E58" s="32" t="s">
        <v>18</v>
      </c>
      <c r="F58" s="47" t="s">
        <v>18</v>
      </c>
      <c r="G58" s="48" t="s">
        <v>18</v>
      </c>
      <c r="H58" s="34" t="s">
        <v>18</v>
      </c>
      <c r="I58" s="49" t="s">
        <v>18</v>
      </c>
      <c r="J58" s="36" t="e">
        <f t="shared" si="5"/>
        <v>#VALUE!</v>
      </c>
      <c r="K58" s="50" t="s">
        <v>18</v>
      </c>
      <c r="L58" s="51" t="s">
        <v>18</v>
      </c>
      <c r="M58" s="52" t="s">
        <v>18</v>
      </c>
      <c r="N58" s="97" t="s">
        <v>18</v>
      </c>
      <c r="O58" s="108" t="s">
        <v>18</v>
      </c>
      <c r="P58" s="51" t="s">
        <v>18</v>
      </c>
      <c r="Q58" s="53" t="s">
        <v>18</v>
      </c>
      <c r="R58" s="194"/>
      <c r="S58" s="195"/>
      <c r="T58" s="195"/>
      <c r="U58" s="195"/>
      <c r="V58" s="196"/>
      <c r="W58" s="39"/>
      <c r="X58" s="39" t="s">
        <v>18</v>
      </c>
      <c r="Y58" s="39" t="s">
        <v>18</v>
      </c>
    </row>
    <row r="59" spans="1:26" ht="7.5" customHeight="1" thickBot="1">
      <c r="A59" s="54"/>
      <c r="B59" s="55"/>
      <c r="C59" s="56"/>
      <c r="D59" s="57"/>
      <c r="E59" s="58">
        <v>0</v>
      </c>
      <c r="F59" s="59"/>
      <c r="G59" s="59"/>
      <c r="H59" s="60">
        <v>0</v>
      </c>
      <c r="I59" s="61"/>
      <c r="J59" s="62"/>
      <c r="K59" s="63"/>
      <c r="L59" s="64"/>
      <c r="M59" s="59"/>
      <c r="N59" s="98"/>
      <c r="O59" s="109"/>
      <c r="P59" s="103"/>
      <c r="Q59" s="65"/>
      <c r="R59" s="197"/>
      <c r="S59" s="198"/>
      <c r="T59" s="198"/>
      <c r="U59" s="198"/>
      <c r="V59" s="199"/>
      <c r="W59" s="121"/>
      <c r="X59" s="121"/>
      <c r="Y59" s="121"/>
    </row>
    <row r="60" spans="1:26" s="66" customFormat="1" ht="30.75" customHeight="1">
      <c r="B60" s="67"/>
      <c r="D60" s="68"/>
      <c r="E60" s="69">
        <f>SUM(E2:E59)</f>
        <v>60</v>
      </c>
      <c r="F60" s="70">
        <f>SUM(F2:F59)</f>
        <v>6</v>
      </c>
      <c r="G60" s="70">
        <f>SUM(G2:G59)</f>
        <v>8</v>
      </c>
      <c r="H60" s="71">
        <f>E60-F60-G60</f>
        <v>46</v>
      </c>
      <c r="I60" s="72">
        <f>SUM(I2:I59)</f>
        <v>54</v>
      </c>
      <c r="J60" s="73" t="e">
        <f t="shared" ref="J60:Q60" si="12">SUM(J2:J59)</f>
        <v>#VALUE!</v>
      </c>
      <c r="K60" s="74">
        <f>SUM(K2:K59)</f>
        <v>33</v>
      </c>
      <c r="L60" s="75">
        <f>SUM(L2:L59)</f>
        <v>0</v>
      </c>
      <c r="M60" s="76">
        <f t="shared" si="12"/>
        <v>4</v>
      </c>
      <c r="N60" s="99">
        <f t="shared" si="12"/>
        <v>16</v>
      </c>
      <c r="O60" s="110">
        <f>SUM(O2:O59)</f>
        <v>1</v>
      </c>
      <c r="P60" s="104">
        <f t="shared" si="12"/>
        <v>0</v>
      </c>
      <c r="Q60" s="76">
        <f t="shared" si="12"/>
        <v>0</v>
      </c>
      <c r="R60" s="77">
        <f>SUM(L60:Q60)</f>
        <v>21</v>
      </c>
      <c r="S60" s="200" t="s">
        <v>19</v>
      </c>
      <c r="T60" s="201"/>
      <c r="U60" s="201"/>
      <c r="V60" s="202"/>
      <c r="W60" s="120">
        <v>1</v>
      </c>
      <c r="X60" s="120">
        <v>27</v>
      </c>
      <c r="Y60" s="120">
        <f>SUM(Y2:Y59)</f>
        <v>0</v>
      </c>
      <c r="Z60" s="79">
        <f>SUM(X60:Y60)</f>
        <v>27</v>
      </c>
    </row>
    <row r="61" spans="1:26" ht="147" thickBot="1">
      <c r="E61" s="81" t="s">
        <v>20</v>
      </c>
      <c r="F61" s="82" t="s">
        <v>21</v>
      </c>
      <c r="G61" s="82" t="s">
        <v>22</v>
      </c>
      <c r="H61" s="83" t="s">
        <v>5</v>
      </c>
      <c r="I61" s="84" t="s">
        <v>23</v>
      </c>
      <c r="J61" s="85" t="s">
        <v>7</v>
      </c>
      <c r="K61" s="86" t="s">
        <v>8</v>
      </c>
      <c r="L61" s="87" t="s">
        <v>9</v>
      </c>
      <c r="M61" s="88" t="s">
        <v>10</v>
      </c>
      <c r="N61" s="100" t="s">
        <v>11</v>
      </c>
      <c r="O61" s="111" t="s">
        <v>4</v>
      </c>
      <c r="P61" s="105" t="s">
        <v>24</v>
      </c>
      <c r="Q61" s="88" t="s">
        <v>25</v>
      </c>
      <c r="R61" s="89" t="s">
        <v>26</v>
      </c>
      <c r="S61" s="188"/>
      <c r="T61" s="189"/>
      <c r="U61" s="189"/>
      <c r="V61" s="190"/>
    </row>
    <row r="62" spans="1:26" s="80" customFormat="1">
      <c r="A62"/>
      <c r="B62" s="1"/>
      <c r="I62" s="90">
        <f>I60+G60</f>
        <v>62</v>
      </c>
      <c r="J62" s="66"/>
      <c r="K62" s="91"/>
      <c r="M62" s="80">
        <f>L60+M60</f>
        <v>4</v>
      </c>
      <c r="R62" s="92"/>
      <c r="S62" s="92"/>
      <c r="T62" s="92"/>
      <c r="U62" s="92"/>
      <c r="V62" s="92"/>
      <c r="W62" s="27"/>
      <c r="X62" s="27"/>
      <c r="Y62" s="27"/>
    </row>
    <row r="63" spans="1:26" s="80" customFormat="1">
      <c r="A63"/>
      <c r="B63" s="1"/>
      <c r="E63" s="93"/>
      <c r="I63" s="90"/>
      <c r="J63" s="66"/>
      <c r="K63" s="91"/>
      <c r="R63" s="92"/>
      <c r="S63" s="92"/>
      <c r="T63" s="92"/>
      <c r="U63" s="92"/>
      <c r="V63" s="92"/>
      <c r="W63" s="27"/>
      <c r="X63" s="27"/>
      <c r="Y63" s="27"/>
    </row>
  </sheetData>
  <mergeCells count="61">
    <mergeCell ref="R6:V6"/>
    <mergeCell ref="R1:V1"/>
    <mergeCell ref="R2:V2"/>
    <mergeCell ref="R3:V3"/>
    <mergeCell ref="R4:V4"/>
    <mergeCell ref="R5:V5"/>
    <mergeCell ref="R18:V18"/>
    <mergeCell ref="R7:V7"/>
    <mergeCell ref="R8:V8"/>
    <mergeCell ref="R9:V9"/>
    <mergeCell ref="R10:V10"/>
    <mergeCell ref="R11:V11"/>
    <mergeCell ref="R12:V12"/>
    <mergeCell ref="R13:V13"/>
    <mergeCell ref="R14:V14"/>
    <mergeCell ref="R15:V15"/>
    <mergeCell ref="R16:V16"/>
    <mergeCell ref="R17:V17"/>
    <mergeCell ref="R30:V30"/>
    <mergeCell ref="R19:V19"/>
    <mergeCell ref="R20:V20"/>
    <mergeCell ref="R21:V21"/>
    <mergeCell ref="R22:V22"/>
    <mergeCell ref="R23:V23"/>
    <mergeCell ref="R24:V24"/>
    <mergeCell ref="R25:V25"/>
    <mergeCell ref="R26:V26"/>
    <mergeCell ref="R27:V27"/>
    <mergeCell ref="R28:V28"/>
    <mergeCell ref="R29:V29"/>
    <mergeCell ref="R42:V42"/>
    <mergeCell ref="R31:V31"/>
    <mergeCell ref="R32:V32"/>
    <mergeCell ref="R33:V33"/>
    <mergeCell ref="R34:V34"/>
    <mergeCell ref="R35:V35"/>
    <mergeCell ref="R36:V36"/>
    <mergeCell ref="R37:V37"/>
    <mergeCell ref="R38:V38"/>
    <mergeCell ref="R39:V39"/>
    <mergeCell ref="R40:V40"/>
    <mergeCell ref="R41:V41"/>
    <mergeCell ref="R54:V54"/>
    <mergeCell ref="R43:V43"/>
    <mergeCell ref="R44:V44"/>
    <mergeCell ref="R45:V45"/>
    <mergeCell ref="R46:V46"/>
    <mergeCell ref="R47:V47"/>
    <mergeCell ref="R48:V48"/>
    <mergeCell ref="R49:V49"/>
    <mergeCell ref="R50:V50"/>
    <mergeCell ref="R51:V51"/>
    <mergeCell ref="R52:V52"/>
    <mergeCell ref="R53:V53"/>
    <mergeCell ref="S61:V61"/>
    <mergeCell ref="R55:V55"/>
    <mergeCell ref="R56:V56"/>
    <mergeCell ref="R57:V57"/>
    <mergeCell ref="R58:V58"/>
    <mergeCell ref="R59:V59"/>
    <mergeCell ref="S60:V60"/>
  </mergeCells>
  <conditionalFormatting sqref="J1:J61">
    <cfRule type="cellIs" dxfId="27" priority="1" stopIfTrue="1" operator="equal">
      <formula>-90</formula>
    </cfRule>
  </conditionalFormatting>
  <conditionalFormatting sqref="J3:J58">
    <cfRule type="cellIs" dxfId="26" priority="2" operator="equal">
      <formula>0</formula>
    </cfRule>
    <cfRule type="cellIs" dxfId="25" priority="3" operator="lessThan">
      <formula>0</formula>
    </cfRule>
    <cfRule type="cellIs" dxfId="24" priority="4" operator="greaterThan">
      <formula>0</formula>
    </cfRule>
  </conditionalFormatting>
  <pageMargins left="0.7" right="0.7" top="0.75" bottom="0.75" header="0.3" footer="0.3"/>
  <pageSetup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91508C-B8BA-497F-B199-37DFFF781328}">
  <sheetPr>
    <tabColor rgb="FF00B050"/>
  </sheetPr>
  <dimension ref="A1:Z63"/>
  <sheetViews>
    <sheetView zoomScale="80" zoomScaleNormal="80" workbookViewId="0">
      <pane ySplit="2" topLeftCell="A3" activePane="bottomLeft" state="frozen"/>
      <selection activeCell="J3" sqref="J3:J7"/>
      <selection pane="bottomLeft" activeCell="A4" sqref="A4:XFD4"/>
    </sheetView>
  </sheetViews>
  <sheetFormatPr defaultRowHeight="15"/>
  <cols>
    <col min="1" max="1" width="7.5" customWidth="1"/>
    <col min="2" max="2" width="7.5" style="1" bestFit="1" customWidth="1"/>
    <col min="3" max="4" width="10" style="80" customWidth="1"/>
    <col min="5" max="5" width="5.75" style="80" customWidth="1"/>
    <col min="6" max="7" width="3.625" style="80" bestFit="1" customWidth="1"/>
    <col min="8" max="8" width="5.5" style="80" customWidth="1"/>
    <col min="9" max="9" width="6.625" style="90" customWidth="1"/>
    <col min="10" max="10" width="2.875" style="66" bestFit="1" customWidth="1"/>
    <col min="11" max="11" width="6.625" style="91" customWidth="1"/>
    <col min="12" max="12" width="3.375" style="80" bestFit="1" customWidth="1"/>
    <col min="13" max="13" width="3.375" style="80" customWidth="1"/>
    <col min="14" max="14" width="3.25" style="80" bestFit="1" customWidth="1"/>
    <col min="15" max="15" width="3.25" style="80" customWidth="1"/>
    <col min="16" max="17" width="3.25" style="80" bestFit="1" customWidth="1"/>
    <col min="18" max="21" width="10.875" style="92" customWidth="1"/>
    <col min="22" max="22" width="14.5" style="92" customWidth="1"/>
    <col min="23" max="23" width="4.375" style="27" bestFit="1" customWidth="1"/>
    <col min="24" max="25" width="3.625" style="27" bestFit="1" customWidth="1"/>
  </cols>
  <sheetData>
    <row r="1" spans="1:25" s="14" customFormat="1" ht="82.5">
      <c r="A1" s="125">
        <v>45342</v>
      </c>
      <c r="B1" s="1"/>
      <c r="C1" s="2" t="s">
        <v>0</v>
      </c>
      <c r="D1" s="3" t="s">
        <v>1</v>
      </c>
      <c r="E1" s="4" t="s">
        <v>2</v>
      </c>
      <c r="F1" s="5" t="s">
        <v>3</v>
      </c>
      <c r="G1" s="5" t="s">
        <v>4</v>
      </c>
      <c r="H1" s="6" t="s">
        <v>5</v>
      </c>
      <c r="I1" s="7" t="s">
        <v>6</v>
      </c>
      <c r="J1" s="8" t="s">
        <v>7</v>
      </c>
      <c r="K1" s="9" t="s">
        <v>8</v>
      </c>
      <c r="L1" s="10" t="s">
        <v>9</v>
      </c>
      <c r="M1" s="11" t="s">
        <v>10</v>
      </c>
      <c r="N1" s="94" t="s">
        <v>11</v>
      </c>
      <c r="O1" s="106" t="s">
        <v>4</v>
      </c>
      <c r="P1" s="101" t="s">
        <v>12</v>
      </c>
      <c r="Q1" s="12" t="s">
        <v>13</v>
      </c>
      <c r="R1" s="206" t="s">
        <v>14</v>
      </c>
      <c r="S1" s="207"/>
      <c r="T1" s="207"/>
      <c r="U1" s="207"/>
      <c r="V1" s="208"/>
      <c r="W1" s="119" t="s">
        <v>15</v>
      </c>
      <c r="X1" s="119" t="s">
        <v>16</v>
      </c>
      <c r="Y1" s="119" t="s">
        <v>17</v>
      </c>
    </row>
    <row r="2" spans="1:25" ht="7.5" customHeight="1">
      <c r="A2" s="15"/>
      <c r="B2" s="16"/>
      <c r="C2" s="17"/>
      <c r="D2" s="18"/>
      <c r="E2" s="19">
        <v>0</v>
      </c>
      <c r="F2" s="20"/>
      <c r="G2" s="20"/>
      <c r="H2" s="21">
        <v>0</v>
      </c>
      <c r="I2" s="22"/>
      <c r="J2" s="23"/>
      <c r="K2" s="24"/>
      <c r="L2" s="25"/>
      <c r="M2" s="20"/>
      <c r="N2" s="95"/>
      <c r="O2" s="107"/>
      <c r="P2" s="102"/>
      <c r="Q2" s="26"/>
      <c r="R2" s="209"/>
      <c r="S2" s="210"/>
      <c r="T2" s="210"/>
      <c r="U2" s="210"/>
      <c r="V2" s="211"/>
      <c r="W2" s="121"/>
      <c r="X2" s="121"/>
      <c r="Y2" s="121"/>
    </row>
    <row r="3" spans="1:25" s="42" customFormat="1" ht="26.25" customHeight="1">
      <c r="A3" s="43">
        <v>0.39583333333333331</v>
      </c>
      <c r="B3" s="44" t="s">
        <v>46</v>
      </c>
      <c r="C3" s="45">
        <v>2492</v>
      </c>
      <c r="D3" s="46">
        <v>2495</v>
      </c>
      <c r="E3" s="32">
        <f t="shared" ref="E3:E4" si="0">IF(ISBLANK(C3),0,(D3-C3+1))</f>
        <v>4</v>
      </c>
      <c r="F3" s="47"/>
      <c r="G3" s="48"/>
      <c r="H3" s="34">
        <f>E3-G3-F3</f>
        <v>4</v>
      </c>
      <c r="I3" s="49" t="s">
        <v>18</v>
      </c>
      <c r="J3" s="36" t="e">
        <f t="shared" ref="J3:J17" si="1">IF(ISBLANK(I3),-90,(-((I3)-(SUM(L3:Q3,K3)))))</f>
        <v>#VALUE!</v>
      </c>
      <c r="K3" s="50" t="s">
        <v>18</v>
      </c>
      <c r="L3" s="51" t="s">
        <v>18</v>
      </c>
      <c r="M3" s="52" t="s">
        <v>18</v>
      </c>
      <c r="N3" s="97" t="s">
        <v>18</v>
      </c>
      <c r="O3" s="108" t="s">
        <v>18</v>
      </c>
      <c r="P3" s="51" t="s">
        <v>18</v>
      </c>
      <c r="Q3" s="53" t="s">
        <v>18</v>
      </c>
      <c r="R3" s="194" t="s">
        <v>47</v>
      </c>
      <c r="S3" s="195"/>
      <c r="T3" s="195"/>
      <c r="U3" s="195"/>
      <c r="V3" s="219"/>
      <c r="W3" s="48">
        <v>50</v>
      </c>
      <c r="X3" s="48" t="s">
        <v>18</v>
      </c>
      <c r="Y3" s="48" t="s">
        <v>18</v>
      </c>
    </row>
    <row r="4" spans="1:25" s="42" customFormat="1" ht="26.25" customHeight="1">
      <c r="A4" s="129">
        <v>0.41666666666666669</v>
      </c>
      <c r="B4" s="130" t="s">
        <v>43</v>
      </c>
      <c r="C4" s="131">
        <v>4915</v>
      </c>
      <c r="D4" s="132">
        <v>4923</v>
      </c>
      <c r="E4" s="32">
        <f t="shared" si="0"/>
        <v>9</v>
      </c>
      <c r="F4" s="33">
        <v>1</v>
      </c>
      <c r="G4" s="33">
        <v>2</v>
      </c>
      <c r="H4" s="34">
        <f t="shared" ref="H4:H9" si="2">E4-G4-F4</f>
        <v>6</v>
      </c>
      <c r="I4" s="35">
        <v>8</v>
      </c>
      <c r="J4" s="36">
        <f t="shared" si="1"/>
        <v>0</v>
      </c>
      <c r="K4" s="133">
        <v>0</v>
      </c>
      <c r="L4" s="134">
        <v>8</v>
      </c>
      <c r="M4" s="39">
        <v>0</v>
      </c>
      <c r="N4" s="96">
        <v>0</v>
      </c>
      <c r="O4" s="112">
        <v>0</v>
      </c>
      <c r="P4" s="38">
        <v>0</v>
      </c>
      <c r="Q4" s="40">
        <v>0</v>
      </c>
      <c r="R4" s="203"/>
      <c r="S4" s="204"/>
      <c r="T4" s="204"/>
      <c r="U4" s="204"/>
      <c r="V4" s="212"/>
      <c r="W4" s="39" t="s">
        <v>18</v>
      </c>
      <c r="X4" s="39"/>
      <c r="Y4" s="39"/>
    </row>
    <row r="5" spans="1:25" s="42" customFormat="1" ht="26.25" customHeight="1">
      <c r="A5" s="135">
        <v>0.41666666666666669</v>
      </c>
      <c r="B5" s="136" t="s">
        <v>48</v>
      </c>
      <c r="C5" s="137" t="s">
        <v>18</v>
      </c>
      <c r="D5" s="138" t="s">
        <v>18</v>
      </c>
      <c r="E5" s="139" t="s">
        <v>18</v>
      </c>
      <c r="F5" s="140"/>
      <c r="G5" s="141"/>
      <c r="H5" s="142" t="s">
        <v>18</v>
      </c>
      <c r="I5" s="143"/>
      <c r="J5" s="36">
        <f t="shared" si="1"/>
        <v>-90</v>
      </c>
      <c r="K5" s="144"/>
      <c r="L5" s="145"/>
      <c r="M5" s="146"/>
      <c r="N5" s="147"/>
      <c r="O5" s="148"/>
      <c r="P5" s="145"/>
      <c r="Q5" s="149"/>
      <c r="R5" s="216" t="s">
        <v>18</v>
      </c>
      <c r="S5" s="217"/>
      <c r="T5" s="217"/>
      <c r="U5" s="217"/>
      <c r="V5" s="218"/>
      <c r="W5" s="141" t="s">
        <v>18</v>
      </c>
      <c r="X5" s="141" t="s">
        <v>18</v>
      </c>
      <c r="Y5" s="141" t="s">
        <v>18</v>
      </c>
    </row>
    <row r="6" spans="1:25" s="42" customFormat="1" ht="26.25" customHeight="1">
      <c r="A6" s="135">
        <v>0.41666666666666669</v>
      </c>
      <c r="B6" s="136" t="s">
        <v>49</v>
      </c>
      <c r="C6" s="137" t="s">
        <v>18</v>
      </c>
      <c r="D6" s="138" t="s">
        <v>18</v>
      </c>
      <c r="E6" s="139" t="s">
        <v>18</v>
      </c>
      <c r="F6" s="140"/>
      <c r="G6" s="141"/>
      <c r="H6" s="142" t="s">
        <v>18</v>
      </c>
      <c r="I6" s="143"/>
      <c r="J6" s="36">
        <f t="shared" si="1"/>
        <v>-90</v>
      </c>
      <c r="K6" s="144"/>
      <c r="L6" s="145"/>
      <c r="M6" s="146"/>
      <c r="N6" s="147"/>
      <c r="O6" s="148"/>
      <c r="P6" s="145"/>
      <c r="Q6" s="149"/>
      <c r="R6" s="216" t="s">
        <v>18</v>
      </c>
      <c r="S6" s="217"/>
      <c r="T6" s="217"/>
      <c r="U6" s="217"/>
      <c r="V6" s="218"/>
      <c r="W6" s="141" t="s">
        <v>18</v>
      </c>
      <c r="X6" s="141" t="s">
        <v>18</v>
      </c>
      <c r="Y6" s="141" t="s">
        <v>18</v>
      </c>
    </row>
    <row r="7" spans="1:25" s="42" customFormat="1" ht="26.25" customHeight="1">
      <c r="A7" s="135">
        <v>0.41666666666666669</v>
      </c>
      <c r="B7" s="136" t="s">
        <v>50</v>
      </c>
      <c r="C7" s="137" t="s">
        <v>18</v>
      </c>
      <c r="D7" s="138" t="s">
        <v>18</v>
      </c>
      <c r="E7" s="139" t="s">
        <v>18</v>
      </c>
      <c r="F7" s="140"/>
      <c r="G7" s="141"/>
      <c r="H7" s="142" t="s">
        <v>18</v>
      </c>
      <c r="I7" s="143"/>
      <c r="J7" s="36">
        <f t="shared" si="1"/>
        <v>-90</v>
      </c>
      <c r="K7" s="144"/>
      <c r="L7" s="145"/>
      <c r="M7" s="146"/>
      <c r="N7" s="147"/>
      <c r="O7" s="148"/>
      <c r="P7" s="145"/>
      <c r="Q7" s="149"/>
      <c r="R7" s="216" t="s">
        <v>18</v>
      </c>
      <c r="S7" s="217"/>
      <c r="T7" s="217"/>
      <c r="U7" s="217"/>
      <c r="V7" s="218"/>
      <c r="W7" s="141" t="s">
        <v>18</v>
      </c>
      <c r="X7" s="141" t="s">
        <v>18</v>
      </c>
      <c r="Y7" s="141" t="s">
        <v>18</v>
      </c>
    </row>
    <row r="8" spans="1:25" s="42" customFormat="1" ht="26.25" customHeight="1">
      <c r="A8" s="43">
        <v>0.41666666666666669</v>
      </c>
      <c r="B8" s="44" t="s">
        <v>51</v>
      </c>
      <c r="C8" s="45">
        <v>2498</v>
      </c>
      <c r="D8" s="46">
        <v>2512</v>
      </c>
      <c r="E8" s="32">
        <f t="shared" ref="E8:E17" si="3">IF(ISBLANK(C8),0,(D8-C8+1))</f>
        <v>15</v>
      </c>
      <c r="F8" s="47"/>
      <c r="G8" s="48"/>
      <c r="H8" s="34">
        <f t="shared" si="2"/>
        <v>15</v>
      </c>
      <c r="I8" s="49" t="s">
        <v>18</v>
      </c>
      <c r="J8" s="36" t="e">
        <f t="shared" si="1"/>
        <v>#VALUE!</v>
      </c>
      <c r="K8" s="50" t="s">
        <v>18</v>
      </c>
      <c r="L8" s="51" t="s">
        <v>18</v>
      </c>
      <c r="M8" s="52" t="s">
        <v>18</v>
      </c>
      <c r="N8" s="97" t="s">
        <v>18</v>
      </c>
      <c r="O8" s="108" t="s">
        <v>18</v>
      </c>
      <c r="P8" s="51" t="s">
        <v>18</v>
      </c>
      <c r="Q8" s="53" t="s">
        <v>18</v>
      </c>
      <c r="R8" s="194" t="s">
        <v>52</v>
      </c>
      <c r="S8" s="195"/>
      <c r="T8" s="195"/>
      <c r="U8" s="195"/>
      <c r="V8" s="219"/>
      <c r="W8" s="48">
        <v>106</v>
      </c>
      <c r="X8" s="48" t="s">
        <v>18</v>
      </c>
      <c r="Y8" s="48" t="s">
        <v>18</v>
      </c>
    </row>
    <row r="9" spans="1:25" s="42" customFormat="1" ht="26.25" customHeight="1">
      <c r="A9" s="28">
        <v>0.5</v>
      </c>
      <c r="B9" s="29" t="s">
        <v>53</v>
      </c>
      <c r="C9" s="30">
        <v>4924</v>
      </c>
      <c r="D9" s="31">
        <v>4929</v>
      </c>
      <c r="E9" s="32">
        <f t="shared" si="3"/>
        <v>6</v>
      </c>
      <c r="F9" s="33">
        <v>3</v>
      </c>
      <c r="G9" s="33">
        <v>0</v>
      </c>
      <c r="H9" s="34">
        <f t="shared" si="2"/>
        <v>3</v>
      </c>
      <c r="I9" s="35">
        <v>3</v>
      </c>
      <c r="J9" s="36">
        <f t="shared" si="1"/>
        <v>0</v>
      </c>
      <c r="K9" s="37">
        <v>2</v>
      </c>
      <c r="L9" s="38">
        <v>0</v>
      </c>
      <c r="M9" s="39">
        <v>1</v>
      </c>
      <c r="N9" s="96">
        <v>0</v>
      </c>
      <c r="O9" s="112">
        <v>0</v>
      </c>
      <c r="P9" s="38">
        <v>0</v>
      </c>
      <c r="Q9" s="40">
        <v>0</v>
      </c>
      <c r="R9" s="191"/>
      <c r="S9" s="192"/>
      <c r="T9" s="192"/>
      <c r="U9" s="192"/>
      <c r="V9" s="220"/>
      <c r="W9" s="39" t="s">
        <v>18</v>
      </c>
      <c r="X9" s="39"/>
      <c r="Y9" s="39"/>
    </row>
    <row r="10" spans="1:25" s="42" customFormat="1" ht="26.25" customHeight="1">
      <c r="A10" s="135">
        <v>0.5</v>
      </c>
      <c r="B10" s="136" t="s">
        <v>48</v>
      </c>
      <c r="C10" s="137" t="s">
        <v>18</v>
      </c>
      <c r="D10" s="138" t="s">
        <v>18</v>
      </c>
      <c r="E10" s="139" t="s">
        <v>18</v>
      </c>
      <c r="F10" s="140"/>
      <c r="G10" s="141"/>
      <c r="H10" s="142" t="s">
        <v>18</v>
      </c>
      <c r="I10" s="143"/>
      <c r="J10" s="36">
        <f t="shared" si="1"/>
        <v>-90</v>
      </c>
      <c r="K10" s="144"/>
      <c r="L10" s="145"/>
      <c r="M10" s="146"/>
      <c r="N10" s="147"/>
      <c r="O10" s="148"/>
      <c r="P10" s="145"/>
      <c r="Q10" s="149"/>
      <c r="R10" s="216" t="s">
        <v>18</v>
      </c>
      <c r="S10" s="217"/>
      <c r="T10" s="217"/>
      <c r="U10" s="217"/>
      <c r="V10" s="218"/>
      <c r="W10" s="141" t="s">
        <v>18</v>
      </c>
      <c r="X10" s="141" t="s">
        <v>18</v>
      </c>
      <c r="Y10" s="141" t="s">
        <v>18</v>
      </c>
    </row>
    <row r="11" spans="1:25" s="42" customFormat="1" ht="26.25" customHeight="1">
      <c r="A11" s="135">
        <v>0.5</v>
      </c>
      <c r="B11" s="136" t="s">
        <v>49</v>
      </c>
      <c r="C11" s="137" t="s">
        <v>18</v>
      </c>
      <c r="D11" s="138" t="s">
        <v>18</v>
      </c>
      <c r="E11" s="139" t="s">
        <v>18</v>
      </c>
      <c r="F11" s="140"/>
      <c r="G11" s="141"/>
      <c r="H11" s="142" t="s">
        <v>18</v>
      </c>
      <c r="I11" s="143"/>
      <c r="J11" s="36">
        <f t="shared" si="1"/>
        <v>-90</v>
      </c>
      <c r="K11" s="144"/>
      <c r="L11" s="145"/>
      <c r="M11" s="146"/>
      <c r="N11" s="147"/>
      <c r="O11" s="148"/>
      <c r="P11" s="145"/>
      <c r="Q11" s="149"/>
      <c r="R11" s="216" t="s">
        <v>18</v>
      </c>
      <c r="S11" s="217"/>
      <c r="T11" s="217"/>
      <c r="U11" s="217"/>
      <c r="V11" s="218"/>
      <c r="W11" s="141" t="s">
        <v>18</v>
      </c>
      <c r="X11" s="141" t="s">
        <v>18</v>
      </c>
      <c r="Y11" s="141" t="s">
        <v>18</v>
      </c>
    </row>
    <row r="12" spans="1:25" s="42" customFormat="1" ht="26.25" customHeight="1">
      <c r="A12" s="135">
        <v>0.5</v>
      </c>
      <c r="B12" s="136" t="s">
        <v>50</v>
      </c>
      <c r="C12" s="137" t="s">
        <v>18</v>
      </c>
      <c r="D12" s="138" t="s">
        <v>18</v>
      </c>
      <c r="E12" s="139" t="s">
        <v>18</v>
      </c>
      <c r="F12" s="140"/>
      <c r="G12" s="141"/>
      <c r="H12" s="142" t="s">
        <v>18</v>
      </c>
      <c r="I12" s="143"/>
      <c r="J12" s="36">
        <f t="shared" si="1"/>
        <v>-90</v>
      </c>
      <c r="K12" s="144"/>
      <c r="L12" s="145"/>
      <c r="M12" s="146"/>
      <c r="N12" s="147"/>
      <c r="O12" s="148"/>
      <c r="P12" s="145"/>
      <c r="Q12" s="149"/>
      <c r="R12" s="216" t="s">
        <v>18</v>
      </c>
      <c r="S12" s="217"/>
      <c r="T12" s="217"/>
      <c r="U12" s="217"/>
      <c r="V12" s="218"/>
      <c r="W12" s="141" t="s">
        <v>18</v>
      </c>
      <c r="X12" s="141" t="s">
        <v>18</v>
      </c>
      <c r="Y12" s="141" t="s">
        <v>18</v>
      </c>
    </row>
    <row r="13" spans="1:25" s="42" customFormat="1" ht="26.25" customHeight="1">
      <c r="A13" s="28">
        <v>4.1666666666666664E-2</v>
      </c>
      <c r="B13" s="29" t="s">
        <v>46</v>
      </c>
      <c r="C13" s="30">
        <v>4930</v>
      </c>
      <c r="D13" s="31">
        <v>4944</v>
      </c>
      <c r="E13" s="32">
        <f>IF(ISBLANK(C13),0,(D13-C13+1))</f>
        <v>15</v>
      </c>
      <c r="F13" s="33">
        <v>1</v>
      </c>
      <c r="G13" s="33">
        <v>2</v>
      </c>
      <c r="H13" s="34">
        <f t="shared" ref="H13:H17" si="4">E13-G13-F13</f>
        <v>12</v>
      </c>
      <c r="I13" s="35">
        <v>14</v>
      </c>
      <c r="J13" s="36">
        <f t="shared" si="1"/>
        <v>1</v>
      </c>
      <c r="K13" s="37">
        <v>7</v>
      </c>
      <c r="L13" s="38">
        <v>0</v>
      </c>
      <c r="M13" s="39">
        <v>0</v>
      </c>
      <c r="N13" s="96">
        <v>6</v>
      </c>
      <c r="O13" s="112">
        <v>2</v>
      </c>
      <c r="P13" s="38">
        <v>0</v>
      </c>
      <c r="Q13" s="40">
        <v>0</v>
      </c>
      <c r="R13" s="191"/>
      <c r="S13" s="192"/>
      <c r="T13" s="192"/>
      <c r="U13" s="192"/>
      <c r="V13" s="220"/>
      <c r="W13" s="39" t="s">
        <v>18</v>
      </c>
      <c r="X13" s="39"/>
      <c r="Y13" s="39"/>
    </row>
    <row r="14" spans="1:25" s="42" customFormat="1" ht="26.25" customHeight="1">
      <c r="A14" s="28">
        <v>8.3333333333333329E-2</v>
      </c>
      <c r="B14" s="29" t="s">
        <v>53</v>
      </c>
      <c r="C14" s="30">
        <v>4945</v>
      </c>
      <c r="D14" s="31">
        <v>4956</v>
      </c>
      <c r="E14" s="32">
        <f t="shared" si="3"/>
        <v>12</v>
      </c>
      <c r="F14" s="33">
        <v>0</v>
      </c>
      <c r="G14" s="33">
        <v>2</v>
      </c>
      <c r="H14" s="34">
        <f t="shared" si="4"/>
        <v>10</v>
      </c>
      <c r="I14" s="35">
        <v>12</v>
      </c>
      <c r="J14" s="36">
        <f t="shared" si="1"/>
        <v>0</v>
      </c>
      <c r="K14" s="37">
        <v>7</v>
      </c>
      <c r="L14" s="38">
        <v>0</v>
      </c>
      <c r="M14" s="39">
        <v>2</v>
      </c>
      <c r="N14" s="96">
        <v>1</v>
      </c>
      <c r="O14" s="112">
        <v>2</v>
      </c>
      <c r="P14" s="38">
        <v>0</v>
      </c>
      <c r="Q14" s="40">
        <v>0</v>
      </c>
      <c r="R14" s="191"/>
      <c r="S14" s="192"/>
      <c r="T14" s="192"/>
      <c r="U14" s="192"/>
      <c r="V14" s="220"/>
      <c r="W14" s="39" t="s">
        <v>18</v>
      </c>
      <c r="X14" s="39"/>
      <c r="Y14" s="39"/>
    </row>
    <row r="15" spans="1:25" s="42" customFormat="1" ht="26.25" customHeight="1">
      <c r="A15" s="28">
        <v>0.16666666666666666</v>
      </c>
      <c r="B15" s="29" t="s">
        <v>54</v>
      </c>
      <c r="C15" s="30">
        <v>4957</v>
      </c>
      <c r="D15" s="31">
        <v>4967</v>
      </c>
      <c r="E15" s="32">
        <f t="shared" si="3"/>
        <v>11</v>
      </c>
      <c r="F15" s="33">
        <v>0</v>
      </c>
      <c r="G15" s="33">
        <v>0</v>
      </c>
      <c r="H15" s="34">
        <f t="shared" si="4"/>
        <v>11</v>
      </c>
      <c r="I15" s="35">
        <v>11</v>
      </c>
      <c r="J15" s="36">
        <f t="shared" si="1"/>
        <v>1</v>
      </c>
      <c r="K15" s="37">
        <v>7</v>
      </c>
      <c r="L15" s="38">
        <v>0</v>
      </c>
      <c r="M15" s="39">
        <v>2</v>
      </c>
      <c r="N15" s="96">
        <v>3</v>
      </c>
      <c r="O15" s="112">
        <v>0</v>
      </c>
      <c r="P15" s="38">
        <v>0</v>
      </c>
      <c r="Q15" s="40">
        <v>0</v>
      </c>
      <c r="R15" s="191"/>
      <c r="S15" s="192"/>
      <c r="T15" s="192"/>
      <c r="U15" s="192"/>
      <c r="V15" s="220"/>
      <c r="W15" s="39" t="s">
        <v>18</v>
      </c>
      <c r="X15" s="39"/>
      <c r="Y15" s="39"/>
    </row>
    <row r="16" spans="1:25" s="42" customFormat="1" ht="26.25" customHeight="1">
      <c r="A16" s="43">
        <v>0.20833333333333334</v>
      </c>
      <c r="B16" s="44" t="s">
        <v>55</v>
      </c>
      <c r="C16" s="45">
        <v>2515</v>
      </c>
      <c r="D16" s="46">
        <v>2519</v>
      </c>
      <c r="E16" s="32">
        <f t="shared" si="3"/>
        <v>5</v>
      </c>
      <c r="F16" s="47"/>
      <c r="G16" s="48"/>
      <c r="H16" s="34">
        <f t="shared" si="4"/>
        <v>5</v>
      </c>
      <c r="I16" s="49" t="s">
        <v>18</v>
      </c>
      <c r="J16" s="36" t="e">
        <f t="shared" si="1"/>
        <v>#VALUE!</v>
      </c>
      <c r="K16" s="50" t="s">
        <v>18</v>
      </c>
      <c r="L16" s="51" t="s">
        <v>18</v>
      </c>
      <c r="M16" s="52" t="s">
        <v>18</v>
      </c>
      <c r="N16" s="97" t="s">
        <v>18</v>
      </c>
      <c r="O16" s="108" t="s">
        <v>18</v>
      </c>
      <c r="P16" s="51" t="s">
        <v>18</v>
      </c>
      <c r="Q16" s="53" t="s">
        <v>18</v>
      </c>
      <c r="R16" s="194" t="s">
        <v>56</v>
      </c>
      <c r="S16" s="195"/>
      <c r="T16" s="195"/>
      <c r="U16" s="195"/>
      <c r="V16" s="219"/>
      <c r="W16" s="48">
        <v>25</v>
      </c>
      <c r="X16" s="48" t="s">
        <v>18</v>
      </c>
      <c r="Y16" s="48" t="s">
        <v>18</v>
      </c>
    </row>
    <row r="17" spans="1:25" s="42" customFormat="1" ht="26.25" customHeight="1">
      <c r="A17" s="43" t="s">
        <v>57</v>
      </c>
      <c r="B17" s="44" t="s">
        <v>55</v>
      </c>
      <c r="C17" s="45">
        <v>2523</v>
      </c>
      <c r="D17" s="46">
        <v>2527</v>
      </c>
      <c r="E17" s="32">
        <f t="shared" si="3"/>
        <v>5</v>
      </c>
      <c r="F17" s="47"/>
      <c r="G17" s="48"/>
      <c r="H17" s="34">
        <f t="shared" si="4"/>
        <v>5</v>
      </c>
      <c r="I17" s="49" t="s">
        <v>18</v>
      </c>
      <c r="J17" s="36" t="e">
        <f t="shared" si="1"/>
        <v>#VALUE!</v>
      </c>
      <c r="K17" s="50" t="s">
        <v>18</v>
      </c>
      <c r="L17" s="51" t="s">
        <v>18</v>
      </c>
      <c r="M17" s="52" t="s">
        <v>18</v>
      </c>
      <c r="N17" s="97" t="s">
        <v>18</v>
      </c>
      <c r="O17" s="108" t="s">
        <v>18</v>
      </c>
      <c r="P17" s="51" t="s">
        <v>18</v>
      </c>
      <c r="Q17" s="53" t="s">
        <v>18</v>
      </c>
      <c r="R17" s="194" t="s">
        <v>58</v>
      </c>
      <c r="S17" s="195"/>
      <c r="T17" s="195"/>
      <c r="U17" s="195"/>
      <c r="V17" s="219"/>
      <c r="W17" s="48">
        <v>35</v>
      </c>
      <c r="X17" s="48" t="s">
        <v>18</v>
      </c>
      <c r="Y17" s="48" t="s">
        <v>18</v>
      </c>
    </row>
    <row r="18" spans="1:25" s="42" customFormat="1" ht="26.25" hidden="1" customHeight="1">
      <c r="A18" s="28"/>
      <c r="B18" s="29"/>
      <c r="C18" s="30"/>
      <c r="D18" s="31"/>
      <c r="E18" s="32">
        <f t="shared" ref="E18:E57" si="5">IF(ISBLANK(D18),0,(D18-C18+1))</f>
        <v>0</v>
      </c>
      <c r="F18" s="33"/>
      <c r="G18" s="33"/>
      <c r="H18" s="34">
        <f t="shared" ref="H18" si="6">E18-G18-F18</f>
        <v>0</v>
      </c>
      <c r="I18" s="35"/>
      <c r="J18" s="36">
        <f t="shared" ref="J18:J58" si="7">IF(ISBLANK(I18),-90,(-((I18)-(SUM(L18:Q18,K18)))))</f>
        <v>-90</v>
      </c>
      <c r="K18" s="37"/>
      <c r="L18" s="38"/>
      <c r="M18" s="39"/>
      <c r="N18" s="96"/>
      <c r="O18" s="112"/>
      <c r="P18" s="38"/>
      <c r="Q18" s="40"/>
      <c r="R18" s="191"/>
      <c r="S18" s="192"/>
      <c r="T18" s="192"/>
      <c r="U18" s="192"/>
      <c r="V18" s="193"/>
      <c r="W18" s="39" t="s">
        <v>18</v>
      </c>
      <c r="X18" s="39"/>
      <c r="Y18" s="39"/>
    </row>
    <row r="19" spans="1:25" s="42" customFormat="1" ht="26.25" hidden="1" customHeight="1">
      <c r="A19" s="28"/>
      <c r="B19" s="29"/>
      <c r="C19" s="30"/>
      <c r="D19" s="31"/>
      <c r="E19" s="32">
        <f t="shared" si="5"/>
        <v>0</v>
      </c>
      <c r="F19" s="33"/>
      <c r="G19" s="33"/>
      <c r="H19" s="34">
        <f>E19-G19-F19</f>
        <v>0</v>
      </c>
      <c r="I19" s="35"/>
      <c r="J19" s="36">
        <f t="shared" si="7"/>
        <v>-90</v>
      </c>
      <c r="K19" s="37"/>
      <c r="L19" s="38"/>
      <c r="M19" s="39"/>
      <c r="N19" s="96"/>
      <c r="O19" s="112"/>
      <c r="P19" s="38"/>
      <c r="Q19" s="40"/>
      <c r="R19" s="191"/>
      <c r="S19" s="192"/>
      <c r="T19" s="192"/>
      <c r="U19" s="192"/>
      <c r="V19" s="193"/>
      <c r="W19" s="39" t="s">
        <v>18</v>
      </c>
      <c r="X19" s="39"/>
      <c r="Y19" s="39"/>
    </row>
    <row r="20" spans="1:25" s="42" customFormat="1" ht="26.25" hidden="1" customHeight="1">
      <c r="A20" s="28"/>
      <c r="B20" s="29"/>
      <c r="C20" s="30"/>
      <c r="D20" s="31"/>
      <c r="E20" s="32">
        <f t="shared" si="5"/>
        <v>0</v>
      </c>
      <c r="F20" s="33"/>
      <c r="G20" s="33"/>
      <c r="H20" s="34">
        <f t="shared" ref="H20:H24" si="8">E20-G20-F20</f>
        <v>0</v>
      </c>
      <c r="I20" s="35"/>
      <c r="J20" s="36">
        <f t="shared" si="7"/>
        <v>-90</v>
      </c>
      <c r="K20" s="37"/>
      <c r="L20" s="38"/>
      <c r="M20" s="39"/>
      <c r="N20" s="96"/>
      <c r="O20" s="112"/>
      <c r="P20" s="38"/>
      <c r="Q20" s="40"/>
      <c r="R20" s="191"/>
      <c r="S20" s="192"/>
      <c r="T20" s="192"/>
      <c r="U20" s="192"/>
      <c r="V20" s="193"/>
      <c r="W20" s="39" t="s">
        <v>18</v>
      </c>
      <c r="X20" s="39"/>
      <c r="Y20" s="39"/>
    </row>
    <row r="21" spans="1:25" s="42" customFormat="1" ht="26.25" hidden="1" customHeight="1">
      <c r="A21" s="28"/>
      <c r="B21" s="29"/>
      <c r="C21" s="30"/>
      <c r="D21" s="31"/>
      <c r="E21" s="32">
        <f t="shared" si="5"/>
        <v>0</v>
      </c>
      <c r="F21" s="33"/>
      <c r="G21" s="33"/>
      <c r="H21" s="34">
        <f t="shared" si="8"/>
        <v>0</v>
      </c>
      <c r="I21" s="35"/>
      <c r="J21" s="36">
        <f t="shared" si="7"/>
        <v>-90</v>
      </c>
      <c r="K21" s="37"/>
      <c r="L21" s="38"/>
      <c r="M21" s="39"/>
      <c r="N21" s="96"/>
      <c r="O21" s="112"/>
      <c r="P21" s="38"/>
      <c r="Q21" s="40"/>
      <c r="R21" s="191"/>
      <c r="S21" s="192"/>
      <c r="T21" s="192"/>
      <c r="U21" s="192"/>
      <c r="V21" s="193"/>
      <c r="W21" s="39" t="s">
        <v>18</v>
      </c>
      <c r="X21" s="39"/>
      <c r="Y21" s="39"/>
    </row>
    <row r="22" spans="1:25" s="42" customFormat="1" ht="26.25" hidden="1" customHeight="1">
      <c r="A22" s="28"/>
      <c r="B22" s="29"/>
      <c r="C22" s="30"/>
      <c r="D22" s="31"/>
      <c r="E22" s="32">
        <f t="shared" si="5"/>
        <v>0</v>
      </c>
      <c r="F22" s="33"/>
      <c r="G22" s="33"/>
      <c r="H22" s="34">
        <f t="shared" si="8"/>
        <v>0</v>
      </c>
      <c r="I22" s="35"/>
      <c r="J22" s="36">
        <f t="shared" si="7"/>
        <v>-90</v>
      </c>
      <c r="K22" s="37"/>
      <c r="L22" s="38"/>
      <c r="M22" s="39"/>
      <c r="N22" s="96"/>
      <c r="O22" s="112"/>
      <c r="P22" s="38"/>
      <c r="Q22" s="40"/>
      <c r="R22" s="191"/>
      <c r="S22" s="192"/>
      <c r="T22" s="192"/>
      <c r="U22" s="192"/>
      <c r="V22" s="193"/>
      <c r="W22" s="39" t="s">
        <v>18</v>
      </c>
      <c r="X22" s="39"/>
      <c r="Y22" s="39"/>
    </row>
    <row r="23" spans="1:25" s="42" customFormat="1" ht="26.25" hidden="1" customHeight="1">
      <c r="A23" s="28"/>
      <c r="B23" s="29"/>
      <c r="C23" s="30"/>
      <c r="D23" s="31"/>
      <c r="E23" s="32">
        <f t="shared" si="5"/>
        <v>0</v>
      </c>
      <c r="F23" s="33"/>
      <c r="G23" s="33"/>
      <c r="H23" s="34">
        <f t="shared" si="8"/>
        <v>0</v>
      </c>
      <c r="I23" s="35"/>
      <c r="J23" s="36">
        <f t="shared" si="7"/>
        <v>-90</v>
      </c>
      <c r="K23" s="37"/>
      <c r="L23" s="38"/>
      <c r="M23" s="39"/>
      <c r="N23" s="96"/>
      <c r="O23" s="112"/>
      <c r="P23" s="38"/>
      <c r="Q23" s="40"/>
      <c r="R23" s="191"/>
      <c r="S23" s="192"/>
      <c r="T23" s="192"/>
      <c r="U23" s="192"/>
      <c r="V23" s="193"/>
      <c r="W23" s="39" t="s">
        <v>18</v>
      </c>
      <c r="X23" s="39"/>
      <c r="Y23" s="39"/>
    </row>
    <row r="24" spans="1:25" s="42" customFormat="1" ht="26.25" hidden="1" customHeight="1">
      <c r="A24" s="28"/>
      <c r="B24" s="29"/>
      <c r="C24" s="30"/>
      <c r="D24" s="31"/>
      <c r="E24" s="32">
        <f t="shared" si="5"/>
        <v>0</v>
      </c>
      <c r="F24" s="33"/>
      <c r="G24" s="33"/>
      <c r="H24" s="34">
        <f t="shared" si="8"/>
        <v>0</v>
      </c>
      <c r="I24" s="35"/>
      <c r="J24" s="36">
        <f t="shared" si="7"/>
        <v>-90</v>
      </c>
      <c r="K24" s="37"/>
      <c r="L24" s="38"/>
      <c r="M24" s="39"/>
      <c r="N24" s="96"/>
      <c r="O24" s="112"/>
      <c r="P24" s="38"/>
      <c r="Q24" s="40"/>
      <c r="R24" s="191"/>
      <c r="S24" s="192"/>
      <c r="T24" s="192"/>
      <c r="U24" s="192"/>
      <c r="V24" s="193"/>
      <c r="W24" s="39" t="s">
        <v>18</v>
      </c>
      <c r="X24" s="39"/>
      <c r="Y24" s="39"/>
    </row>
    <row r="25" spans="1:25" s="42" customFormat="1" ht="26.25" hidden="1" customHeight="1">
      <c r="A25" s="28"/>
      <c r="B25" s="29"/>
      <c r="C25" s="30"/>
      <c r="D25" s="31"/>
      <c r="E25" s="32">
        <f t="shared" si="5"/>
        <v>0</v>
      </c>
      <c r="F25" s="33"/>
      <c r="G25" s="33"/>
      <c r="H25" s="34">
        <f>E25-G25-F25</f>
        <v>0</v>
      </c>
      <c r="I25" s="35"/>
      <c r="J25" s="36">
        <f t="shared" si="7"/>
        <v>-90</v>
      </c>
      <c r="K25" s="37"/>
      <c r="L25" s="38"/>
      <c r="M25" s="39"/>
      <c r="N25" s="96"/>
      <c r="O25" s="112"/>
      <c r="P25" s="38"/>
      <c r="Q25" s="40"/>
      <c r="R25" s="191"/>
      <c r="S25" s="192"/>
      <c r="T25" s="192"/>
      <c r="U25" s="192"/>
      <c r="V25" s="193"/>
      <c r="W25" s="39" t="s">
        <v>18</v>
      </c>
      <c r="X25" s="39"/>
      <c r="Y25" s="39"/>
    </row>
    <row r="26" spans="1:25" s="42" customFormat="1" ht="26.25" hidden="1" customHeight="1">
      <c r="A26" s="28"/>
      <c r="B26" s="29"/>
      <c r="C26" s="30"/>
      <c r="D26" s="31"/>
      <c r="E26" s="32">
        <f t="shared" si="5"/>
        <v>0</v>
      </c>
      <c r="F26" s="33"/>
      <c r="G26" s="33"/>
      <c r="H26" s="34">
        <f t="shared" ref="H26:H34" si="9">E26-G26-F26</f>
        <v>0</v>
      </c>
      <c r="I26" s="35"/>
      <c r="J26" s="36">
        <f t="shared" si="7"/>
        <v>-90</v>
      </c>
      <c r="K26" s="37"/>
      <c r="L26" s="38"/>
      <c r="M26" s="39"/>
      <c r="N26" s="96"/>
      <c r="O26" s="112"/>
      <c r="P26" s="38"/>
      <c r="Q26" s="40"/>
      <c r="R26" s="191"/>
      <c r="S26" s="192"/>
      <c r="T26" s="192"/>
      <c r="U26" s="192"/>
      <c r="V26" s="193"/>
      <c r="W26" s="39" t="s">
        <v>18</v>
      </c>
      <c r="X26" s="39"/>
      <c r="Y26" s="39"/>
    </row>
    <row r="27" spans="1:25" s="42" customFormat="1" ht="26.25" hidden="1" customHeight="1">
      <c r="A27" s="28"/>
      <c r="B27" s="29"/>
      <c r="C27" s="30"/>
      <c r="D27" s="31"/>
      <c r="E27" s="32">
        <f t="shared" si="5"/>
        <v>0</v>
      </c>
      <c r="F27" s="33"/>
      <c r="G27" s="33"/>
      <c r="H27" s="34">
        <f t="shared" si="9"/>
        <v>0</v>
      </c>
      <c r="I27" s="35"/>
      <c r="J27" s="36">
        <f t="shared" si="7"/>
        <v>-90</v>
      </c>
      <c r="K27" s="37"/>
      <c r="L27" s="38"/>
      <c r="M27" s="39"/>
      <c r="N27" s="96"/>
      <c r="O27" s="112"/>
      <c r="P27" s="38"/>
      <c r="Q27" s="40"/>
      <c r="R27" s="191"/>
      <c r="S27" s="192"/>
      <c r="T27" s="192"/>
      <c r="U27" s="192"/>
      <c r="V27" s="193"/>
      <c r="W27" s="39" t="s">
        <v>18</v>
      </c>
      <c r="X27" s="39"/>
      <c r="Y27" s="39"/>
    </row>
    <row r="28" spans="1:25" s="42" customFormat="1" ht="26.25" hidden="1" customHeight="1">
      <c r="A28" s="28"/>
      <c r="B28" s="29"/>
      <c r="C28" s="30"/>
      <c r="D28" s="31"/>
      <c r="E28" s="32">
        <f t="shared" si="5"/>
        <v>0</v>
      </c>
      <c r="F28" s="33"/>
      <c r="G28" s="33"/>
      <c r="H28" s="34">
        <f t="shared" si="9"/>
        <v>0</v>
      </c>
      <c r="I28" s="35"/>
      <c r="J28" s="36">
        <f t="shared" si="7"/>
        <v>-90</v>
      </c>
      <c r="K28" s="37"/>
      <c r="L28" s="38"/>
      <c r="M28" s="39"/>
      <c r="N28" s="96"/>
      <c r="O28" s="112"/>
      <c r="P28" s="38"/>
      <c r="Q28" s="40"/>
      <c r="R28" s="191"/>
      <c r="S28" s="192"/>
      <c r="T28" s="192"/>
      <c r="U28" s="192"/>
      <c r="V28" s="193"/>
      <c r="W28" s="39" t="s">
        <v>18</v>
      </c>
      <c r="X28" s="39"/>
      <c r="Y28" s="39"/>
    </row>
    <row r="29" spans="1:25" s="42" customFormat="1" ht="26.25" hidden="1" customHeight="1">
      <c r="A29" s="28"/>
      <c r="B29" s="29"/>
      <c r="C29" s="30"/>
      <c r="D29" s="31"/>
      <c r="E29" s="32">
        <f t="shared" si="5"/>
        <v>0</v>
      </c>
      <c r="F29" s="33"/>
      <c r="G29" s="33"/>
      <c r="H29" s="34">
        <f t="shared" si="9"/>
        <v>0</v>
      </c>
      <c r="I29" s="35"/>
      <c r="J29" s="36">
        <f t="shared" si="7"/>
        <v>-90</v>
      </c>
      <c r="K29" s="37"/>
      <c r="L29" s="38"/>
      <c r="M29" s="39"/>
      <c r="N29" s="96"/>
      <c r="O29" s="112"/>
      <c r="P29" s="38"/>
      <c r="Q29" s="40"/>
      <c r="R29" s="191"/>
      <c r="S29" s="192"/>
      <c r="T29" s="192"/>
      <c r="U29" s="192"/>
      <c r="V29" s="193"/>
      <c r="W29" s="39" t="s">
        <v>18</v>
      </c>
      <c r="X29" s="39"/>
      <c r="Y29" s="39"/>
    </row>
    <row r="30" spans="1:25" s="42" customFormat="1" ht="26.25" hidden="1" customHeight="1">
      <c r="A30" s="28"/>
      <c r="B30" s="29"/>
      <c r="C30" s="30"/>
      <c r="D30" s="31"/>
      <c r="E30" s="32">
        <f t="shared" si="5"/>
        <v>0</v>
      </c>
      <c r="F30" s="33"/>
      <c r="G30" s="33"/>
      <c r="H30" s="34">
        <f t="shared" si="9"/>
        <v>0</v>
      </c>
      <c r="I30" s="35"/>
      <c r="J30" s="36">
        <f t="shared" si="7"/>
        <v>-90</v>
      </c>
      <c r="K30" s="37"/>
      <c r="L30" s="38"/>
      <c r="M30" s="39"/>
      <c r="N30" s="96"/>
      <c r="O30" s="112"/>
      <c r="P30" s="38"/>
      <c r="Q30" s="40"/>
      <c r="R30" s="191"/>
      <c r="S30" s="192"/>
      <c r="T30" s="192"/>
      <c r="U30" s="192"/>
      <c r="V30" s="193"/>
      <c r="W30" s="39" t="s">
        <v>18</v>
      </c>
      <c r="X30" s="39"/>
      <c r="Y30" s="39"/>
    </row>
    <row r="31" spans="1:25" s="42" customFormat="1" ht="26.25" hidden="1" customHeight="1">
      <c r="A31" s="28"/>
      <c r="B31" s="29"/>
      <c r="C31" s="30"/>
      <c r="D31" s="31"/>
      <c r="E31" s="32">
        <f t="shared" si="5"/>
        <v>0</v>
      </c>
      <c r="F31" s="33"/>
      <c r="G31" s="33"/>
      <c r="H31" s="34">
        <f t="shared" si="9"/>
        <v>0</v>
      </c>
      <c r="I31" s="35"/>
      <c r="J31" s="36">
        <f t="shared" si="7"/>
        <v>-90</v>
      </c>
      <c r="K31" s="37"/>
      <c r="L31" s="38"/>
      <c r="M31" s="39"/>
      <c r="N31" s="96"/>
      <c r="O31" s="112"/>
      <c r="P31" s="38"/>
      <c r="Q31" s="40"/>
      <c r="R31" s="191"/>
      <c r="S31" s="192"/>
      <c r="T31" s="192"/>
      <c r="U31" s="192"/>
      <c r="V31" s="193"/>
      <c r="W31" s="39" t="s">
        <v>18</v>
      </c>
      <c r="X31" s="39"/>
      <c r="Y31" s="39"/>
    </row>
    <row r="32" spans="1:25" s="42" customFormat="1" ht="26.25" hidden="1" customHeight="1">
      <c r="A32" s="28"/>
      <c r="B32" s="29"/>
      <c r="C32" s="30"/>
      <c r="D32" s="31"/>
      <c r="E32" s="32">
        <f t="shared" si="5"/>
        <v>0</v>
      </c>
      <c r="F32" s="33"/>
      <c r="G32" s="33"/>
      <c r="H32" s="34">
        <f t="shared" si="9"/>
        <v>0</v>
      </c>
      <c r="I32" s="35"/>
      <c r="J32" s="36">
        <f t="shared" si="7"/>
        <v>-90</v>
      </c>
      <c r="K32" s="37"/>
      <c r="L32" s="38"/>
      <c r="M32" s="39"/>
      <c r="N32" s="96"/>
      <c r="O32" s="112"/>
      <c r="P32" s="38"/>
      <c r="Q32" s="40"/>
      <c r="R32" s="191"/>
      <c r="S32" s="192"/>
      <c r="T32" s="192"/>
      <c r="U32" s="192"/>
      <c r="V32" s="193"/>
      <c r="W32" s="39" t="s">
        <v>18</v>
      </c>
      <c r="X32" s="39"/>
      <c r="Y32" s="39"/>
    </row>
    <row r="33" spans="1:25" s="42" customFormat="1" ht="26.25" hidden="1" customHeight="1">
      <c r="A33" s="28"/>
      <c r="B33" s="29"/>
      <c r="C33" s="30"/>
      <c r="D33" s="31"/>
      <c r="E33" s="32">
        <f t="shared" si="5"/>
        <v>0</v>
      </c>
      <c r="F33" s="33"/>
      <c r="G33" s="33"/>
      <c r="H33" s="34">
        <f t="shared" si="9"/>
        <v>0</v>
      </c>
      <c r="I33" s="35"/>
      <c r="J33" s="36">
        <f t="shared" si="7"/>
        <v>-90</v>
      </c>
      <c r="K33" s="37"/>
      <c r="L33" s="38"/>
      <c r="M33" s="39"/>
      <c r="N33" s="96"/>
      <c r="O33" s="112"/>
      <c r="P33" s="38"/>
      <c r="Q33" s="40"/>
      <c r="R33" s="191"/>
      <c r="S33" s="192"/>
      <c r="T33" s="192"/>
      <c r="U33" s="192"/>
      <c r="V33" s="193"/>
      <c r="W33" s="39" t="s">
        <v>18</v>
      </c>
      <c r="X33" s="39"/>
      <c r="Y33" s="39"/>
    </row>
    <row r="34" spans="1:25" s="42" customFormat="1" ht="26.25" hidden="1" customHeight="1">
      <c r="A34" s="28"/>
      <c r="B34" s="29"/>
      <c r="C34" s="30"/>
      <c r="D34" s="31"/>
      <c r="E34" s="32">
        <f t="shared" si="5"/>
        <v>0</v>
      </c>
      <c r="F34" s="33"/>
      <c r="G34" s="33"/>
      <c r="H34" s="34">
        <f t="shared" si="9"/>
        <v>0</v>
      </c>
      <c r="I34" s="35"/>
      <c r="J34" s="36">
        <f t="shared" si="7"/>
        <v>-90</v>
      </c>
      <c r="K34" s="37"/>
      <c r="L34" s="38"/>
      <c r="M34" s="39"/>
      <c r="N34" s="96"/>
      <c r="O34" s="112"/>
      <c r="P34" s="38"/>
      <c r="Q34" s="40"/>
      <c r="R34" s="191"/>
      <c r="S34" s="192"/>
      <c r="T34" s="192"/>
      <c r="U34" s="192"/>
      <c r="V34" s="193"/>
      <c r="W34" s="39" t="s">
        <v>18</v>
      </c>
      <c r="X34" s="39"/>
      <c r="Y34" s="39"/>
    </row>
    <row r="35" spans="1:25" s="42" customFormat="1" ht="26.25" hidden="1" customHeight="1">
      <c r="A35" s="28"/>
      <c r="B35" s="29"/>
      <c r="C35" s="30"/>
      <c r="D35" s="31"/>
      <c r="E35" s="32">
        <f t="shared" si="5"/>
        <v>0</v>
      </c>
      <c r="F35" s="33"/>
      <c r="G35" s="33"/>
      <c r="H35" s="34">
        <f>E35-G35-F35</f>
        <v>0</v>
      </c>
      <c r="I35" s="35"/>
      <c r="J35" s="36">
        <f t="shared" si="7"/>
        <v>-90</v>
      </c>
      <c r="K35" s="37"/>
      <c r="L35" s="38"/>
      <c r="M35" s="39"/>
      <c r="N35" s="96"/>
      <c r="O35" s="112"/>
      <c r="P35" s="38"/>
      <c r="Q35" s="40"/>
      <c r="R35" s="191"/>
      <c r="S35" s="192"/>
      <c r="T35" s="192"/>
      <c r="U35" s="192"/>
      <c r="V35" s="193"/>
      <c r="W35" s="39" t="s">
        <v>18</v>
      </c>
      <c r="X35" s="39"/>
      <c r="Y35" s="39"/>
    </row>
    <row r="36" spans="1:25" s="42" customFormat="1" ht="26.25" hidden="1" customHeight="1">
      <c r="A36" s="28"/>
      <c r="B36" s="29"/>
      <c r="C36" s="30"/>
      <c r="D36" s="31"/>
      <c r="E36" s="32">
        <f t="shared" si="5"/>
        <v>0</v>
      </c>
      <c r="F36" s="33"/>
      <c r="G36" s="33"/>
      <c r="H36" s="34">
        <f t="shared" ref="H36:H42" si="10">E36-G36-F36</f>
        <v>0</v>
      </c>
      <c r="I36" s="35"/>
      <c r="J36" s="36">
        <f t="shared" si="7"/>
        <v>-90</v>
      </c>
      <c r="K36" s="37"/>
      <c r="L36" s="38"/>
      <c r="M36" s="39"/>
      <c r="N36" s="96"/>
      <c r="O36" s="112"/>
      <c r="P36" s="38"/>
      <c r="Q36" s="40"/>
      <c r="R36" s="191"/>
      <c r="S36" s="192"/>
      <c r="T36" s="192"/>
      <c r="U36" s="192"/>
      <c r="V36" s="193"/>
      <c r="W36" s="39" t="s">
        <v>18</v>
      </c>
      <c r="X36" s="39"/>
      <c r="Y36" s="39"/>
    </row>
    <row r="37" spans="1:25" s="42" customFormat="1" ht="26.25" hidden="1" customHeight="1">
      <c r="A37" s="28"/>
      <c r="B37" s="29"/>
      <c r="C37" s="30"/>
      <c r="D37" s="31"/>
      <c r="E37" s="32">
        <f t="shared" si="5"/>
        <v>0</v>
      </c>
      <c r="F37" s="33"/>
      <c r="G37" s="33"/>
      <c r="H37" s="34">
        <f t="shared" si="10"/>
        <v>0</v>
      </c>
      <c r="I37" s="35"/>
      <c r="J37" s="36">
        <f t="shared" si="7"/>
        <v>-90</v>
      </c>
      <c r="K37" s="37"/>
      <c r="L37" s="38"/>
      <c r="M37" s="39"/>
      <c r="N37" s="96"/>
      <c r="O37" s="112"/>
      <c r="P37" s="38"/>
      <c r="Q37" s="40"/>
      <c r="R37" s="191"/>
      <c r="S37" s="192"/>
      <c r="T37" s="192"/>
      <c r="U37" s="192"/>
      <c r="V37" s="193"/>
      <c r="W37" s="39" t="s">
        <v>18</v>
      </c>
      <c r="X37" s="39"/>
      <c r="Y37" s="39"/>
    </row>
    <row r="38" spans="1:25" s="42" customFormat="1" ht="26.25" hidden="1" customHeight="1">
      <c r="A38" s="28"/>
      <c r="B38" s="29"/>
      <c r="C38" s="30"/>
      <c r="D38" s="31"/>
      <c r="E38" s="32">
        <f t="shared" si="5"/>
        <v>0</v>
      </c>
      <c r="F38" s="33"/>
      <c r="G38" s="33"/>
      <c r="H38" s="34">
        <f t="shared" si="10"/>
        <v>0</v>
      </c>
      <c r="I38" s="35"/>
      <c r="J38" s="36">
        <f t="shared" si="7"/>
        <v>-90</v>
      </c>
      <c r="K38" s="37"/>
      <c r="L38" s="38"/>
      <c r="M38" s="39"/>
      <c r="N38" s="96"/>
      <c r="O38" s="112"/>
      <c r="P38" s="38"/>
      <c r="Q38" s="40"/>
      <c r="R38" s="191"/>
      <c r="S38" s="192"/>
      <c r="T38" s="192"/>
      <c r="U38" s="192"/>
      <c r="V38" s="193"/>
      <c r="W38" s="39" t="s">
        <v>18</v>
      </c>
      <c r="X38" s="39"/>
      <c r="Y38" s="39"/>
    </row>
    <row r="39" spans="1:25" s="42" customFormat="1" ht="26.25" hidden="1" customHeight="1">
      <c r="A39" s="28"/>
      <c r="B39" s="29"/>
      <c r="C39" s="30"/>
      <c r="D39" s="31"/>
      <c r="E39" s="32">
        <f t="shared" si="5"/>
        <v>0</v>
      </c>
      <c r="F39" s="33"/>
      <c r="G39" s="33"/>
      <c r="H39" s="34">
        <f t="shared" si="10"/>
        <v>0</v>
      </c>
      <c r="I39" s="35"/>
      <c r="J39" s="36">
        <f t="shared" si="7"/>
        <v>-90</v>
      </c>
      <c r="K39" s="37"/>
      <c r="L39" s="38"/>
      <c r="M39" s="39"/>
      <c r="N39" s="96"/>
      <c r="O39" s="112"/>
      <c r="P39" s="38"/>
      <c r="Q39" s="40"/>
      <c r="R39" s="191"/>
      <c r="S39" s="192"/>
      <c r="T39" s="192"/>
      <c r="U39" s="192"/>
      <c r="V39" s="193"/>
      <c r="W39" s="39" t="s">
        <v>18</v>
      </c>
      <c r="X39" s="39"/>
      <c r="Y39" s="39"/>
    </row>
    <row r="40" spans="1:25" s="42" customFormat="1" ht="26.25" hidden="1" customHeight="1">
      <c r="A40" s="28"/>
      <c r="B40" s="29"/>
      <c r="C40" s="30"/>
      <c r="D40" s="31"/>
      <c r="E40" s="32">
        <f t="shared" si="5"/>
        <v>0</v>
      </c>
      <c r="F40" s="33"/>
      <c r="G40" s="33"/>
      <c r="H40" s="34">
        <f t="shared" si="10"/>
        <v>0</v>
      </c>
      <c r="I40" s="35"/>
      <c r="J40" s="36">
        <f t="shared" si="7"/>
        <v>-90</v>
      </c>
      <c r="K40" s="37"/>
      <c r="L40" s="38"/>
      <c r="M40" s="39"/>
      <c r="N40" s="96"/>
      <c r="O40" s="112"/>
      <c r="P40" s="38"/>
      <c r="Q40" s="40"/>
      <c r="R40" s="191"/>
      <c r="S40" s="192"/>
      <c r="T40" s="192"/>
      <c r="U40" s="192"/>
      <c r="V40" s="193"/>
      <c r="W40" s="39" t="s">
        <v>18</v>
      </c>
      <c r="X40" s="39"/>
      <c r="Y40" s="39"/>
    </row>
    <row r="41" spans="1:25" s="42" customFormat="1" ht="26.25" hidden="1" customHeight="1">
      <c r="A41" s="28"/>
      <c r="B41" s="29"/>
      <c r="C41" s="30"/>
      <c r="D41" s="31"/>
      <c r="E41" s="32">
        <f t="shared" si="5"/>
        <v>0</v>
      </c>
      <c r="F41" s="33"/>
      <c r="G41" s="33"/>
      <c r="H41" s="34">
        <f t="shared" si="10"/>
        <v>0</v>
      </c>
      <c r="I41" s="35"/>
      <c r="J41" s="36">
        <f t="shared" si="7"/>
        <v>-90</v>
      </c>
      <c r="K41" s="37"/>
      <c r="L41" s="38"/>
      <c r="M41" s="39"/>
      <c r="N41" s="96"/>
      <c r="O41" s="112"/>
      <c r="P41" s="38"/>
      <c r="Q41" s="40"/>
      <c r="R41" s="191"/>
      <c r="S41" s="192"/>
      <c r="T41" s="192"/>
      <c r="U41" s="192"/>
      <c r="V41" s="193"/>
      <c r="W41" s="39" t="s">
        <v>18</v>
      </c>
      <c r="X41" s="39"/>
      <c r="Y41" s="39"/>
    </row>
    <row r="42" spans="1:25" s="42" customFormat="1" ht="26.25" hidden="1" customHeight="1">
      <c r="A42" s="28"/>
      <c r="B42" s="29"/>
      <c r="C42" s="30"/>
      <c r="D42" s="31"/>
      <c r="E42" s="32">
        <f t="shared" si="5"/>
        <v>0</v>
      </c>
      <c r="F42" s="33"/>
      <c r="G42" s="33"/>
      <c r="H42" s="34">
        <f t="shared" si="10"/>
        <v>0</v>
      </c>
      <c r="I42" s="35"/>
      <c r="J42" s="36">
        <f t="shared" si="7"/>
        <v>-90</v>
      </c>
      <c r="K42" s="37"/>
      <c r="L42" s="38"/>
      <c r="M42" s="39"/>
      <c r="N42" s="96"/>
      <c r="O42" s="112"/>
      <c r="P42" s="38"/>
      <c r="Q42" s="40"/>
      <c r="R42" s="191"/>
      <c r="S42" s="192"/>
      <c r="T42" s="192"/>
      <c r="U42" s="192"/>
      <c r="V42" s="193"/>
      <c r="W42" s="39" t="s">
        <v>18</v>
      </c>
      <c r="X42" s="39"/>
      <c r="Y42" s="39"/>
    </row>
    <row r="43" spans="1:25" s="42" customFormat="1" ht="26.25" hidden="1" customHeight="1">
      <c r="A43" s="28"/>
      <c r="B43" s="29"/>
      <c r="C43" s="30"/>
      <c r="D43" s="31"/>
      <c r="E43" s="32">
        <f t="shared" si="5"/>
        <v>0</v>
      </c>
      <c r="F43" s="33"/>
      <c r="G43" s="33"/>
      <c r="H43" s="34">
        <f>E43-G43-F43</f>
        <v>0</v>
      </c>
      <c r="I43" s="35"/>
      <c r="J43" s="36">
        <f t="shared" si="7"/>
        <v>-90</v>
      </c>
      <c r="K43" s="37"/>
      <c r="L43" s="38"/>
      <c r="M43" s="39"/>
      <c r="N43" s="96"/>
      <c r="O43" s="112"/>
      <c r="P43" s="38"/>
      <c r="Q43" s="40"/>
      <c r="R43" s="191"/>
      <c r="S43" s="192"/>
      <c r="T43" s="192"/>
      <c r="U43" s="192"/>
      <c r="V43" s="193"/>
      <c r="W43" s="39" t="s">
        <v>18</v>
      </c>
      <c r="X43" s="39"/>
      <c r="Y43" s="39"/>
    </row>
    <row r="44" spans="1:25" s="42" customFormat="1" ht="26.25" hidden="1" customHeight="1">
      <c r="A44" s="28"/>
      <c r="B44" s="29"/>
      <c r="C44" s="30"/>
      <c r="D44" s="31"/>
      <c r="E44" s="32">
        <f t="shared" si="5"/>
        <v>0</v>
      </c>
      <c r="F44" s="33"/>
      <c r="G44" s="33"/>
      <c r="H44" s="34">
        <f t="shared" ref="H44:H49" si="11">E44-G44-F44</f>
        <v>0</v>
      </c>
      <c r="I44" s="35"/>
      <c r="J44" s="36">
        <f t="shared" si="7"/>
        <v>-90</v>
      </c>
      <c r="K44" s="37"/>
      <c r="L44" s="38"/>
      <c r="M44" s="39"/>
      <c r="N44" s="96"/>
      <c r="O44" s="112"/>
      <c r="P44" s="38"/>
      <c r="Q44" s="40"/>
      <c r="R44" s="191"/>
      <c r="S44" s="192"/>
      <c r="T44" s="192"/>
      <c r="U44" s="192"/>
      <c r="V44" s="193"/>
      <c r="W44" s="39" t="s">
        <v>18</v>
      </c>
      <c r="X44" s="39"/>
      <c r="Y44" s="39"/>
    </row>
    <row r="45" spans="1:25" s="42" customFormat="1" ht="26.25" hidden="1" customHeight="1">
      <c r="A45" s="28"/>
      <c r="B45" s="29"/>
      <c r="C45" s="30"/>
      <c r="D45" s="31"/>
      <c r="E45" s="32">
        <f t="shared" si="5"/>
        <v>0</v>
      </c>
      <c r="F45" s="33"/>
      <c r="G45" s="33"/>
      <c r="H45" s="34">
        <f t="shared" si="11"/>
        <v>0</v>
      </c>
      <c r="I45" s="35"/>
      <c r="J45" s="36">
        <f t="shared" si="7"/>
        <v>-90</v>
      </c>
      <c r="K45" s="37"/>
      <c r="L45" s="38"/>
      <c r="M45" s="39"/>
      <c r="N45" s="96"/>
      <c r="O45" s="112"/>
      <c r="P45" s="38"/>
      <c r="Q45" s="40"/>
      <c r="R45" s="191"/>
      <c r="S45" s="192"/>
      <c r="T45" s="192"/>
      <c r="U45" s="192"/>
      <c r="V45" s="193"/>
      <c r="W45" s="39" t="s">
        <v>18</v>
      </c>
      <c r="X45" s="39"/>
      <c r="Y45" s="39"/>
    </row>
    <row r="46" spans="1:25" s="42" customFormat="1" ht="26.25" hidden="1" customHeight="1">
      <c r="A46" s="28"/>
      <c r="B46" s="29"/>
      <c r="C46" s="30"/>
      <c r="D46" s="31"/>
      <c r="E46" s="32">
        <f t="shared" si="5"/>
        <v>0</v>
      </c>
      <c r="F46" s="33"/>
      <c r="G46" s="33"/>
      <c r="H46" s="34">
        <f t="shared" si="11"/>
        <v>0</v>
      </c>
      <c r="I46" s="35"/>
      <c r="J46" s="36">
        <f t="shared" si="7"/>
        <v>-90</v>
      </c>
      <c r="K46" s="37"/>
      <c r="L46" s="38"/>
      <c r="M46" s="39"/>
      <c r="N46" s="96"/>
      <c r="O46" s="112"/>
      <c r="P46" s="38"/>
      <c r="Q46" s="40"/>
      <c r="R46" s="191"/>
      <c r="S46" s="192"/>
      <c r="T46" s="192"/>
      <c r="U46" s="192"/>
      <c r="V46" s="193"/>
      <c r="W46" s="39" t="s">
        <v>18</v>
      </c>
      <c r="X46" s="39"/>
      <c r="Y46" s="39"/>
    </row>
    <row r="47" spans="1:25" s="42" customFormat="1" ht="26.25" hidden="1" customHeight="1">
      <c r="A47" s="28"/>
      <c r="B47" s="29"/>
      <c r="C47" s="30"/>
      <c r="D47" s="31"/>
      <c r="E47" s="32">
        <f t="shared" si="5"/>
        <v>0</v>
      </c>
      <c r="F47" s="33"/>
      <c r="G47" s="33"/>
      <c r="H47" s="34">
        <f t="shared" si="11"/>
        <v>0</v>
      </c>
      <c r="I47" s="35"/>
      <c r="J47" s="36">
        <f t="shared" si="7"/>
        <v>-90</v>
      </c>
      <c r="K47" s="37"/>
      <c r="L47" s="38"/>
      <c r="M47" s="39"/>
      <c r="N47" s="96"/>
      <c r="O47" s="112"/>
      <c r="P47" s="38"/>
      <c r="Q47" s="40"/>
      <c r="R47" s="191"/>
      <c r="S47" s="192"/>
      <c r="T47" s="192"/>
      <c r="U47" s="192"/>
      <c r="V47" s="193"/>
      <c r="W47" s="39" t="s">
        <v>18</v>
      </c>
      <c r="X47" s="39"/>
      <c r="Y47" s="39"/>
    </row>
    <row r="48" spans="1:25" s="42" customFormat="1" ht="26.25" hidden="1" customHeight="1">
      <c r="A48" s="28"/>
      <c r="B48" s="29"/>
      <c r="C48" s="30"/>
      <c r="D48" s="31"/>
      <c r="E48" s="32">
        <f t="shared" si="5"/>
        <v>0</v>
      </c>
      <c r="F48" s="33"/>
      <c r="G48" s="33"/>
      <c r="H48" s="34">
        <f t="shared" si="11"/>
        <v>0</v>
      </c>
      <c r="I48" s="35"/>
      <c r="J48" s="36">
        <f t="shared" si="7"/>
        <v>-90</v>
      </c>
      <c r="K48" s="37"/>
      <c r="L48" s="38"/>
      <c r="M48" s="39"/>
      <c r="N48" s="96"/>
      <c r="O48" s="112"/>
      <c r="P48" s="38"/>
      <c r="Q48" s="40"/>
      <c r="R48" s="191"/>
      <c r="S48" s="192"/>
      <c r="T48" s="192"/>
      <c r="U48" s="192"/>
      <c r="V48" s="193"/>
      <c r="W48" s="39" t="s">
        <v>18</v>
      </c>
      <c r="X48" s="39"/>
      <c r="Y48" s="39"/>
    </row>
    <row r="49" spans="1:26" s="42" customFormat="1" ht="26.25" hidden="1" customHeight="1">
      <c r="A49" s="28"/>
      <c r="B49" s="29"/>
      <c r="C49" s="30"/>
      <c r="D49" s="31"/>
      <c r="E49" s="32">
        <f t="shared" si="5"/>
        <v>0</v>
      </c>
      <c r="F49" s="33"/>
      <c r="G49" s="33"/>
      <c r="H49" s="34">
        <f t="shared" si="11"/>
        <v>0</v>
      </c>
      <c r="I49" s="35"/>
      <c r="J49" s="36">
        <f t="shared" si="7"/>
        <v>-90</v>
      </c>
      <c r="K49" s="37"/>
      <c r="L49" s="38"/>
      <c r="M49" s="39"/>
      <c r="N49" s="96"/>
      <c r="O49" s="112"/>
      <c r="P49" s="38"/>
      <c r="Q49" s="40"/>
      <c r="R49" s="191"/>
      <c r="S49" s="192"/>
      <c r="T49" s="192"/>
      <c r="U49" s="192"/>
      <c r="V49" s="193"/>
      <c r="W49" s="39" t="s">
        <v>18</v>
      </c>
      <c r="X49" s="39"/>
      <c r="Y49" s="39"/>
    </row>
    <row r="50" spans="1:26" s="42" customFormat="1" ht="26.25" hidden="1" customHeight="1">
      <c r="A50" s="28"/>
      <c r="B50" s="29"/>
      <c r="C50" s="30"/>
      <c r="D50" s="31"/>
      <c r="E50" s="32">
        <f t="shared" si="5"/>
        <v>0</v>
      </c>
      <c r="F50" s="33"/>
      <c r="G50" s="33"/>
      <c r="H50" s="34">
        <f>E50-G50-F50</f>
        <v>0</v>
      </c>
      <c r="I50" s="35"/>
      <c r="J50" s="36">
        <f t="shared" si="7"/>
        <v>-90</v>
      </c>
      <c r="K50" s="37"/>
      <c r="L50" s="38"/>
      <c r="M50" s="39"/>
      <c r="N50" s="96"/>
      <c r="O50" s="112"/>
      <c r="P50" s="38"/>
      <c r="Q50" s="40"/>
      <c r="R50" s="191"/>
      <c r="S50" s="192"/>
      <c r="T50" s="192"/>
      <c r="U50" s="192"/>
      <c r="V50" s="193"/>
      <c r="W50" s="39" t="s">
        <v>18</v>
      </c>
      <c r="X50" s="39"/>
      <c r="Y50" s="39"/>
    </row>
    <row r="51" spans="1:26" s="42" customFormat="1" ht="26.25" hidden="1" customHeight="1">
      <c r="A51" s="28"/>
      <c r="B51" s="29"/>
      <c r="C51" s="30"/>
      <c r="D51" s="31"/>
      <c r="E51" s="32">
        <f t="shared" si="5"/>
        <v>0</v>
      </c>
      <c r="F51" s="33"/>
      <c r="G51" s="33"/>
      <c r="H51" s="34">
        <f t="shared" ref="H51:H57" si="12">E51-G51-F51</f>
        <v>0</v>
      </c>
      <c r="I51" s="35"/>
      <c r="J51" s="36">
        <f t="shared" si="7"/>
        <v>-90</v>
      </c>
      <c r="K51" s="37"/>
      <c r="L51" s="38"/>
      <c r="M51" s="39"/>
      <c r="N51" s="96"/>
      <c r="O51" s="112"/>
      <c r="P51" s="38"/>
      <c r="Q51" s="40"/>
      <c r="R51" s="191"/>
      <c r="S51" s="192"/>
      <c r="T51" s="192"/>
      <c r="U51" s="192"/>
      <c r="V51" s="193"/>
      <c r="W51" s="39" t="s">
        <v>18</v>
      </c>
      <c r="X51" s="39"/>
      <c r="Y51" s="39"/>
    </row>
    <row r="52" spans="1:26" s="42" customFormat="1" ht="26.25" hidden="1" customHeight="1">
      <c r="A52" s="28"/>
      <c r="B52" s="29"/>
      <c r="C52" s="30"/>
      <c r="D52" s="31"/>
      <c r="E52" s="32">
        <f t="shared" si="5"/>
        <v>0</v>
      </c>
      <c r="F52" s="33"/>
      <c r="G52" s="33"/>
      <c r="H52" s="34">
        <f t="shared" si="12"/>
        <v>0</v>
      </c>
      <c r="I52" s="35"/>
      <c r="J52" s="36">
        <f t="shared" si="7"/>
        <v>-90</v>
      </c>
      <c r="K52" s="37"/>
      <c r="L52" s="38"/>
      <c r="M52" s="39"/>
      <c r="N52" s="96"/>
      <c r="O52" s="112"/>
      <c r="P52" s="38"/>
      <c r="Q52" s="40"/>
      <c r="R52" s="191"/>
      <c r="S52" s="192"/>
      <c r="T52" s="192"/>
      <c r="U52" s="192"/>
      <c r="V52" s="193"/>
      <c r="W52" s="39" t="s">
        <v>18</v>
      </c>
      <c r="X52" s="39"/>
      <c r="Y52" s="39"/>
    </row>
    <row r="53" spans="1:26" s="42" customFormat="1" ht="26.25" hidden="1" customHeight="1">
      <c r="A53" s="28"/>
      <c r="B53" s="29"/>
      <c r="C53" s="30"/>
      <c r="D53" s="31"/>
      <c r="E53" s="32">
        <f t="shared" si="5"/>
        <v>0</v>
      </c>
      <c r="F53" s="33"/>
      <c r="G53" s="33"/>
      <c r="H53" s="34">
        <f t="shared" si="12"/>
        <v>0</v>
      </c>
      <c r="I53" s="35"/>
      <c r="J53" s="36">
        <f t="shared" si="7"/>
        <v>-90</v>
      </c>
      <c r="K53" s="37"/>
      <c r="L53" s="38"/>
      <c r="M53" s="39"/>
      <c r="N53" s="96"/>
      <c r="O53" s="112"/>
      <c r="P53" s="38"/>
      <c r="Q53" s="40"/>
      <c r="R53" s="191"/>
      <c r="S53" s="192"/>
      <c r="T53" s="192"/>
      <c r="U53" s="192"/>
      <c r="V53" s="193"/>
      <c r="W53" s="39" t="s">
        <v>18</v>
      </c>
      <c r="X53" s="39"/>
      <c r="Y53" s="39"/>
    </row>
    <row r="54" spans="1:26" s="42" customFormat="1" ht="26.25" hidden="1" customHeight="1">
      <c r="A54" s="28"/>
      <c r="B54" s="29"/>
      <c r="C54" s="30"/>
      <c r="D54" s="31"/>
      <c r="E54" s="32">
        <f t="shared" si="5"/>
        <v>0</v>
      </c>
      <c r="F54" s="33"/>
      <c r="G54" s="33"/>
      <c r="H54" s="34">
        <f t="shared" si="12"/>
        <v>0</v>
      </c>
      <c r="I54" s="35"/>
      <c r="J54" s="36">
        <f t="shared" si="7"/>
        <v>-90</v>
      </c>
      <c r="K54" s="37"/>
      <c r="L54" s="38"/>
      <c r="M54" s="39"/>
      <c r="N54" s="96"/>
      <c r="O54" s="112"/>
      <c r="P54" s="38"/>
      <c r="Q54" s="40"/>
      <c r="R54" s="191"/>
      <c r="S54" s="192"/>
      <c r="T54" s="192"/>
      <c r="U54" s="192"/>
      <c r="V54" s="193"/>
      <c r="W54" s="39" t="s">
        <v>18</v>
      </c>
      <c r="X54" s="39"/>
      <c r="Y54" s="39"/>
    </row>
    <row r="55" spans="1:26" s="42" customFormat="1" ht="26.25" hidden="1" customHeight="1">
      <c r="A55" s="28"/>
      <c r="B55" s="29"/>
      <c r="C55" s="30"/>
      <c r="D55" s="31"/>
      <c r="E55" s="32">
        <f t="shared" si="5"/>
        <v>0</v>
      </c>
      <c r="F55" s="33"/>
      <c r="G55" s="33"/>
      <c r="H55" s="34">
        <f t="shared" si="12"/>
        <v>0</v>
      </c>
      <c r="I55" s="35"/>
      <c r="J55" s="36">
        <f t="shared" si="7"/>
        <v>-90</v>
      </c>
      <c r="K55" s="37"/>
      <c r="L55" s="38"/>
      <c r="M55" s="39"/>
      <c r="N55" s="96"/>
      <c r="O55" s="112"/>
      <c r="P55" s="38"/>
      <c r="Q55" s="40"/>
      <c r="R55" s="191"/>
      <c r="S55" s="192"/>
      <c r="T55" s="192"/>
      <c r="U55" s="192"/>
      <c r="V55" s="193"/>
      <c r="W55" s="39" t="s">
        <v>18</v>
      </c>
      <c r="X55" s="39"/>
      <c r="Y55" s="39"/>
    </row>
    <row r="56" spans="1:26" s="42" customFormat="1" ht="26.25" hidden="1" customHeight="1">
      <c r="A56" s="28"/>
      <c r="B56" s="29"/>
      <c r="C56" s="30"/>
      <c r="D56" s="31"/>
      <c r="E56" s="32">
        <f t="shared" si="5"/>
        <v>0</v>
      </c>
      <c r="F56" s="33"/>
      <c r="G56" s="33"/>
      <c r="H56" s="34">
        <f t="shared" si="12"/>
        <v>0</v>
      </c>
      <c r="I56" s="35"/>
      <c r="J56" s="36">
        <f t="shared" si="7"/>
        <v>-90</v>
      </c>
      <c r="K56" s="37"/>
      <c r="L56" s="38"/>
      <c r="M56" s="39"/>
      <c r="N56" s="96"/>
      <c r="O56" s="112"/>
      <c r="P56" s="38"/>
      <c r="Q56" s="40"/>
      <c r="R56" s="191"/>
      <c r="S56" s="192"/>
      <c r="T56" s="192"/>
      <c r="U56" s="192"/>
      <c r="V56" s="193"/>
      <c r="W56" s="39" t="s">
        <v>18</v>
      </c>
      <c r="X56" s="39"/>
      <c r="Y56" s="39"/>
    </row>
    <row r="57" spans="1:26" s="42" customFormat="1" ht="26.25" hidden="1" customHeight="1">
      <c r="A57" s="28"/>
      <c r="B57" s="29"/>
      <c r="C57" s="30"/>
      <c r="D57" s="31"/>
      <c r="E57" s="32">
        <f t="shared" si="5"/>
        <v>0</v>
      </c>
      <c r="F57" s="33"/>
      <c r="G57" s="33"/>
      <c r="H57" s="34">
        <f t="shared" si="12"/>
        <v>0</v>
      </c>
      <c r="I57" s="35"/>
      <c r="J57" s="36">
        <f t="shared" si="7"/>
        <v>-90</v>
      </c>
      <c r="K57" s="37"/>
      <c r="L57" s="38"/>
      <c r="M57" s="39"/>
      <c r="N57" s="96"/>
      <c r="O57" s="112"/>
      <c r="P57" s="38"/>
      <c r="Q57" s="40"/>
      <c r="R57" s="191"/>
      <c r="S57" s="192"/>
      <c r="T57" s="192"/>
      <c r="U57" s="192"/>
      <c r="V57" s="193"/>
      <c r="W57" s="39" t="s">
        <v>18</v>
      </c>
      <c r="X57" s="39"/>
      <c r="Y57" s="39"/>
    </row>
    <row r="58" spans="1:26" s="42" customFormat="1" ht="26.25" hidden="1" customHeight="1">
      <c r="A58" s="43"/>
      <c r="B58" s="44"/>
      <c r="C58" s="45"/>
      <c r="D58" s="46"/>
      <c r="E58" s="32" t="s">
        <v>18</v>
      </c>
      <c r="F58" s="47" t="s">
        <v>18</v>
      </c>
      <c r="G58" s="48" t="s">
        <v>18</v>
      </c>
      <c r="H58" s="34" t="s">
        <v>18</v>
      </c>
      <c r="I58" s="49" t="s">
        <v>18</v>
      </c>
      <c r="J58" s="36" t="e">
        <f t="shared" si="7"/>
        <v>#VALUE!</v>
      </c>
      <c r="K58" s="50" t="s">
        <v>18</v>
      </c>
      <c r="L58" s="51" t="s">
        <v>18</v>
      </c>
      <c r="M58" s="52" t="s">
        <v>18</v>
      </c>
      <c r="N58" s="97" t="s">
        <v>18</v>
      </c>
      <c r="O58" s="108" t="s">
        <v>18</v>
      </c>
      <c r="P58" s="51" t="s">
        <v>18</v>
      </c>
      <c r="Q58" s="53" t="s">
        <v>18</v>
      </c>
      <c r="R58" s="194"/>
      <c r="S58" s="195"/>
      <c r="T58" s="195"/>
      <c r="U58" s="195"/>
      <c r="V58" s="196"/>
      <c r="W58" s="39"/>
      <c r="X58" s="39" t="s">
        <v>18</v>
      </c>
      <c r="Y58" s="39" t="s">
        <v>18</v>
      </c>
    </row>
    <row r="59" spans="1:26" ht="7.5" customHeight="1" thickBot="1">
      <c r="A59" s="54"/>
      <c r="B59" s="55"/>
      <c r="C59" s="56"/>
      <c r="D59" s="57"/>
      <c r="E59" s="58">
        <v>0</v>
      </c>
      <c r="F59" s="59"/>
      <c r="G59" s="59"/>
      <c r="H59" s="60">
        <v>0</v>
      </c>
      <c r="I59" s="61"/>
      <c r="J59" s="62"/>
      <c r="K59" s="63"/>
      <c r="L59" s="64"/>
      <c r="M59" s="59"/>
      <c r="N59" s="98"/>
      <c r="O59" s="109"/>
      <c r="P59" s="103"/>
      <c r="Q59" s="65"/>
      <c r="R59" s="197"/>
      <c r="S59" s="198"/>
      <c r="T59" s="198"/>
      <c r="U59" s="198"/>
      <c r="V59" s="199"/>
      <c r="W59" s="121"/>
      <c r="X59" s="121"/>
      <c r="Y59" s="121"/>
    </row>
    <row r="60" spans="1:26" s="66" customFormat="1" ht="30.75" customHeight="1">
      <c r="B60" s="67"/>
      <c r="D60" s="68"/>
      <c r="E60" s="69">
        <f>SUM(E2:E59)</f>
        <v>82</v>
      </c>
      <c r="F60" s="70">
        <f>SUM(F2:F59)</f>
        <v>5</v>
      </c>
      <c r="G60" s="70">
        <f>SUM(G2:G59)</f>
        <v>6</v>
      </c>
      <c r="H60" s="71">
        <f>E60-F60-G60</f>
        <v>71</v>
      </c>
      <c r="I60" s="72">
        <f>SUM(I2:I59)</f>
        <v>48</v>
      </c>
      <c r="J60" s="73" t="e">
        <f t="shared" ref="J60:Q60" si="13">SUM(J2:J59)</f>
        <v>#VALUE!</v>
      </c>
      <c r="K60" s="74">
        <f>SUM(K2:K59)</f>
        <v>23</v>
      </c>
      <c r="L60" s="75">
        <f>SUM(L2:L59)</f>
        <v>8</v>
      </c>
      <c r="M60" s="76">
        <f t="shared" si="13"/>
        <v>5</v>
      </c>
      <c r="N60" s="99">
        <f t="shared" si="13"/>
        <v>10</v>
      </c>
      <c r="O60" s="110">
        <f>SUM(O2:O59)</f>
        <v>4</v>
      </c>
      <c r="P60" s="104">
        <f t="shared" si="13"/>
        <v>0</v>
      </c>
      <c r="Q60" s="76">
        <f t="shared" si="13"/>
        <v>0</v>
      </c>
      <c r="R60" s="77">
        <f>SUM(L60:Q60)</f>
        <v>27</v>
      </c>
      <c r="S60" s="200" t="s">
        <v>19</v>
      </c>
      <c r="T60" s="201"/>
      <c r="U60" s="201"/>
      <c r="V60" s="202"/>
      <c r="W60" s="120">
        <v>1</v>
      </c>
      <c r="X60" s="120">
        <f>SUM(X2:X59)</f>
        <v>0</v>
      </c>
      <c r="Y60" s="120">
        <f>SUM(Y2:Y59)</f>
        <v>0</v>
      </c>
      <c r="Z60" s="79">
        <f>SUM(X60:Y60)</f>
        <v>0</v>
      </c>
    </row>
    <row r="61" spans="1:26" ht="147" thickBot="1">
      <c r="E61" s="81" t="s">
        <v>20</v>
      </c>
      <c r="F61" s="82" t="s">
        <v>21</v>
      </c>
      <c r="G61" s="82" t="s">
        <v>22</v>
      </c>
      <c r="H61" s="83" t="s">
        <v>5</v>
      </c>
      <c r="I61" s="84" t="s">
        <v>23</v>
      </c>
      <c r="J61" s="85" t="s">
        <v>7</v>
      </c>
      <c r="K61" s="86" t="s">
        <v>8</v>
      </c>
      <c r="L61" s="87" t="s">
        <v>9</v>
      </c>
      <c r="M61" s="88" t="s">
        <v>10</v>
      </c>
      <c r="N61" s="100" t="s">
        <v>11</v>
      </c>
      <c r="O61" s="111" t="s">
        <v>4</v>
      </c>
      <c r="P61" s="105" t="s">
        <v>24</v>
      </c>
      <c r="Q61" s="88" t="s">
        <v>25</v>
      </c>
      <c r="R61" s="89" t="s">
        <v>26</v>
      </c>
      <c r="S61" s="188"/>
      <c r="T61" s="189"/>
      <c r="U61" s="189"/>
      <c r="V61" s="190"/>
    </row>
    <row r="62" spans="1:26" s="80" customFormat="1">
      <c r="A62"/>
      <c r="B62" s="1"/>
      <c r="I62" s="90">
        <f>I60+G60</f>
        <v>54</v>
      </c>
      <c r="J62" s="66"/>
      <c r="K62" s="91"/>
      <c r="M62" s="80">
        <f>L60+M60</f>
        <v>13</v>
      </c>
      <c r="R62" s="92"/>
      <c r="S62" s="92"/>
      <c r="T62" s="92"/>
      <c r="U62" s="92"/>
      <c r="V62" s="92"/>
      <c r="W62" s="27"/>
      <c r="X62" s="27"/>
      <c r="Y62" s="27"/>
    </row>
    <row r="63" spans="1:26" s="80" customFormat="1">
      <c r="A63"/>
      <c r="B63" s="1"/>
      <c r="E63" s="93"/>
      <c r="I63" s="90"/>
      <c r="J63" s="66"/>
      <c r="K63" s="91"/>
      <c r="R63" s="92"/>
      <c r="S63" s="92"/>
      <c r="T63" s="92"/>
      <c r="U63" s="92"/>
      <c r="V63" s="92"/>
      <c r="W63" s="27"/>
      <c r="X63" s="27"/>
      <c r="Y63" s="27"/>
    </row>
  </sheetData>
  <mergeCells count="61">
    <mergeCell ref="R6:V6"/>
    <mergeCell ref="R1:V1"/>
    <mergeCell ref="R2:V2"/>
    <mergeCell ref="R3:V3"/>
    <mergeCell ref="R4:V4"/>
    <mergeCell ref="R5:V5"/>
    <mergeCell ref="R18:V18"/>
    <mergeCell ref="R7:V7"/>
    <mergeCell ref="R8:V8"/>
    <mergeCell ref="R9:V9"/>
    <mergeCell ref="R10:V10"/>
    <mergeCell ref="R11:V11"/>
    <mergeCell ref="R12:V12"/>
    <mergeCell ref="R13:V13"/>
    <mergeCell ref="R14:V14"/>
    <mergeCell ref="R15:V15"/>
    <mergeCell ref="R16:V16"/>
    <mergeCell ref="R17:V17"/>
    <mergeCell ref="R30:V30"/>
    <mergeCell ref="R19:V19"/>
    <mergeCell ref="R20:V20"/>
    <mergeCell ref="R21:V21"/>
    <mergeCell ref="R22:V22"/>
    <mergeCell ref="R23:V23"/>
    <mergeCell ref="R24:V24"/>
    <mergeCell ref="R25:V25"/>
    <mergeCell ref="R26:V26"/>
    <mergeCell ref="R27:V27"/>
    <mergeCell ref="R28:V28"/>
    <mergeCell ref="R29:V29"/>
    <mergeCell ref="R42:V42"/>
    <mergeCell ref="R31:V31"/>
    <mergeCell ref="R32:V32"/>
    <mergeCell ref="R33:V33"/>
    <mergeCell ref="R34:V34"/>
    <mergeCell ref="R35:V35"/>
    <mergeCell ref="R36:V36"/>
    <mergeCell ref="R37:V37"/>
    <mergeCell ref="R38:V38"/>
    <mergeCell ref="R39:V39"/>
    <mergeCell ref="R40:V40"/>
    <mergeCell ref="R41:V41"/>
    <mergeCell ref="R54:V54"/>
    <mergeCell ref="R43:V43"/>
    <mergeCell ref="R44:V44"/>
    <mergeCell ref="R45:V45"/>
    <mergeCell ref="R46:V46"/>
    <mergeCell ref="R47:V47"/>
    <mergeCell ref="R48:V48"/>
    <mergeCell ref="R49:V49"/>
    <mergeCell ref="R50:V50"/>
    <mergeCell ref="R51:V51"/>
    <mergeCell ref="R52:V52"/>
    <mergeCell ref="R53:V53"/>
    <mergeCell ref="S61:V61"/>
    <mergeCell ref="S60:V60"/>
    <mergeCell ref="R55:V55"/>
    <mergeCell ref="R56:V56"/>
    <mergeCell ref="R57:V57"/>
    <mergeCell ref="R58:V58"/>
    <mergeCell ref="R59:V59"/>
  </mergeCells>
  <conditionalFormatting sqref="J1:J61">
    <cfRule type="cellIs" dxfId="23" priority="1" stopIfTrue="1" operator="equal">
      <formula>-90</formula>
    </cfRule>
  </conditionalFormatting>
  <conditionalFormatting sqref="J3:J58">
    <cfRule type="cellIs" dxfId="22" priority="2" operator="equal">
      <formula>0</formula>
    </cfRule>
    <cfRule type="cellIs" dxfId="21" priority="3" operator="lessThan">
      <formula>0</formula>
    </cfRule>
    <cfRule type="cellIs" dxfId="20" priority="4" operator="greaterThan">
      <formula>0</formula>
    </cfRule>
  </conditionalFormatting>
  <pageMargins left="0.7" right="0.7" top="0.75" bottom="0.75" header="0.3" footer="0.3"/>
  <pageSetup orientation="portrait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AF9475-31A7-456B-91EA-FF8F884F0716}">
  <sheetPr>
    <tabColor rgb="FF00B050"/>
    <pageSetUpPr fitToPage="1"/>
  </sheetPr>
  <dimension ref="A1:Z63"/>
  <sheetViews>
    <sheetView zoomScale="80" zoomScaleNormal="80" workbookViewId="0">
      <pane ySplit="2" topLeftCell="A3" activePane="bottomLeft" state="frozen"/>
      <selection activeCell="O20" sqref="O20"/>
      <selection pane="bottomLeft" activeCell="B1" sqref="B1"/>
    </sheetView>
  </sheetViews>
  <sheetFormatPr defaultRowHeight="15"/>
  <cols>
    <col min="1" max="1" width="7.5" customWidth="1"/>
    <col min="2" max="2" width="7.5" style="1" bestFit="1" customWidth="1"/>
    <col min="3" max="4" width="10" style="80" customWidth="1"/>
    <col min="5" max="5" width="5.75" style="80" customWidth="1"/>
    <col min="6" max="7" width="3.625" style="80" bestFit="1" customWidth="1"/>
    <col min="8" max="8" width="5.5" style="80" customWidth="1"/>
    <col min="9" max="9" width="6.625" style="90" customWidth="1"/>
    <col min="10" max="10" width="2.875" style="66" bestFit="1" customWidth="1"/>
    <col min="11" max="11" width="6.625" style="91" customWidth="1"/>
    <col min="12" max="12" width="3.375" style="80" bestFit="1" customWidth="1"/>
    <col min="13" max="13" width="3.375" style="80" customWidth="1"/>
    <col min="14" max="14" width="3.25" style="80" bestFit="1" customWidth="1"/>
    <col min="15" max="15" width="3.25" style="80" customWidth="1"/>
    <col min="16" max="17" width="3.25" style="80" bestFit="1" customWidth="1"/>
    <col min="18" max="21" width="10.875" style="92" customWidth="1"/>
    <col min="22" max="22" width="14.5" style="92" customWidth="1"/>
    <col min="23" max="23" width="4.375" style="27" bestFit="1" customWidth="1"/>
    <col min="24" max="25" width="3.625" style="27" bestFit="1" customWidth="1"/>
  </cols>
  <sheetData>
    <row r="1" spans="1:25" s="14" customFormat="1" ht="82.5">
      <c r="A1" s="125">
        <v>45343</v>
      </c>
      <c r="B1" s="1"/>
      <c r="C1" s="2" t="s">
        <v>0</v>
      </c>
      <c r="D1" s="3" t="s">
        <v>1</v>
      </c>
      <c r="E1" s="4" t="s">
        <v>2</v>
      </c>
      <c r="F1" s="5" t="s">
        <v>3</v>
      </c>
      <c r="G1" s="5" t="s">
        <v>4</v>
      </c>
      <c r="H1" s="6" t="s">
        <v>5</v>
      </c>
      <c r="I1" s="7" t="s">
        <v>6</v>
      </c>
      <c r="J1" s="8" t="s">
        <v>7</v>
      </c>
      <c r="K1" s="9" t="s">
        <v>8</v>
      </c>
      <c r="L1" s="10" t="s">
        <v>9</v>
      </c>
      <c r="M1" s="11" t="s">
        <v>10</v>
      </c>
      <c r="N1" s="94" t="s">
        <v>11</v>
      </c>
      <c r="O1" s="106" t="s">
        <v>4</v>
      </c>
      <c r="P1" s="101" t="s">
        <v>12</v>
      </c>
      <c r="Q1" s="12" t="s">
        <v>13</v>
      </c>
      <c r="R1" s="206" t="s">
        <v>14</v>
      </c>
      <c r="S1" s="207"/>
      <c r="T1" s="207"/>
      <c r="U1" s="207"/>
      <c r="V1" s="208"/>
      <c r="W1" s="119" t="s">
        <v>15</v>
      </c>
      <c r="X1" s="119" t="s">
        <v>16</v>
      </c>
      <c r="Y1" s="119" t="s">
        <v>17</v>
      </c>
    </row>
    <row r="2" spans="1:25" ht="7.5" customHeight="1">
      <c r="A2" s="15"/>
      <c r="B2" s="16"/>
      <c r="C2" s="17"/>
      <c r="D2" s="18"/>
      <c r="E2" s="19">
        <v>0</v>
      </c>
      <c r="F2" s="20"/>
      <c r="G2" s="20"/>
      <c r="H2" s="21">
        <v>0</v>
      </c>
      <c r="I2" s="22"/>
      <c r="J2" s="23"/>
      <c r="K2" s="24"/>
      <c r="L2" s="25"/>
      <c r="M2" s="20"/>
      <c r="N2" s="95"/>
      <c r="O2" s="107"/>
      <c r="P2" s="102"/>
      <c r="Q2" s="26"/>
      <c r="R2" s="209"/>
      <c r="S2" s="210"/>
      <c r="T2" s="210"/>
      <c r="U2" s="210"/>
      <c r="V2" s="211"/>
      <c r="W2" s="121"/>
      <c r="X2" s="121"/>
      <c r="Y2" s="121"/>
    </row>
    <row r="3" spans="1:25" s="42" customFormat="1" ht="26.25" customHeight="1">
      <c r="A3" s="150">
        <v>0.41666666666666669</v>
      </c>
      <c r="B3" s="151" t="s">
        <v>50</v>
      </c>
      <c r="C3" s="152" t="s">
        <v>18</v>
      </c>
      <c r="D3" s="153" t="s">
        <v>18</v>
      </c>
      <c r="E3" s="32" t="s">
        <v>18</v>
      </c>
      <c r="F3" s="33"/>
      <c r="G3" s="33"/>
      <c r="H3" s="34" t="s">
        <v>18</v>
      </c>
      <c r="I3" s="35"/>
      <c r="J3" s="36">
        <f t="shared" ref="J3:J58" si="0">IF(ISBLANK(I3),-90,(-((I3)-(SUM(L3:Q3,K3)))))</f>
        <v>-90</v>
      </c>
      <c r="K3" s="37" t="s">
        <v>18</v>
      </c>
      <c r="L3" s="38" t="s">
        <v>18</v>
      </c>
      <c r="M3" s="39" t="s">
        <v>18</v>
      </c>
      <c r="N3" s="96" t="s">
        <v>18</v>
      </c>
      <c r="O3" s="112" t="s">
        <v>18</v>
      </c>
      <c r="P3" s="38" t="s">
        <v>18</v>
      </c>
      <c r="Q3" s="40" t="s">
        <v>18</v>
      </c>
      <c r="R3" s="239"/>
      <c r="S3" s="240"/>
      <c r="T3" s="240"/>
      <c r="U3" s="240"/>
      <c r="V3" s="241"/>
      <c r="W3" s="39" t="s">
        <v>18</v>
      </c>
      <c r="X3" s="39"/>
      <c r="Y3" s="39"/>
    </row>
    <row r="4" spans="1:25" s="42" customFormat="1" ht="26.25" customHeight="1">
      <c r="A4" s="150">
        <v>0.41666666666666669</v>
      </c>
      <c r="B4" s="151" t="s">
        <v>48</v>
      </c>
      <c r="C4" s="152" t="s">
        <v>18</v>
      </c>
      <c r="D4" s="153" t="s">
        <v>18</v>
      </c>
      <c r="E4" s="32" t="s">
        <v>18</v>
      </c>
      <c r="F4" s="33"/>
      <c r="G4" s="33"/>
      <c r="H4" s="34" t="s">
        <v>18</v>
      </c>
      <c r="I4" s="35"/>
      <c r="J4" s="36">
        <f t="shared" si="0"/>
        <v>-90</v>
      </c>
      <c r="K4" s="37" t="s">
        <v>18</v>
      </c>
      <c r="L4" s="38" t="s">
        <v>18</v>
      </c>
      <c r="M4" s="39" t="s">
        <v>18</v>
      </c>
      <c r="N4" s="96" t="s">
        <v>18</v>
      </c>
      <c r="O4" s="112" t="s">
        <v>18</v>
      </c>
      <c r="P4" s="38" t="s">
        <v>18</v>
      </c>
      <c r="Q4" s="40" t="s">
        <v>18</v>
      </c>
      <c r="R4" s="239"/>
      <c r="S4" s="240"/>
      <c r="T4" s="240"/>
      <c r="U4" s="240"/>
      <c r="V4" s="241"/>
      <c r="W4" s="39" t="s">
        <v>18</v>
      </c>
      <c r="X4" s="39"/>
      <c r="Y4" s="39"/>
    </row>
    <row r="5" spans="1:25" s="42" customFormat="1" ht="26.25" customHeight="1">
      <c r="A5" s="154">
        <v>0.45833333333333331</v>
      </c>
      <c r="B5" s="155" t="s">
        <v>59</v>
      </c>
      <c r="C5" s="156">
        <v>4969</v>
      </c>
      <c r="D5" s="157">
        <v>4970</v>
      </c>
      <c r="E5" s="32">
        <f t="shared" ref="E5" si="1">IF(ISBLANK(C5),0,(D5-C5+1))</f>
        <v>2</v>
      </c>
      <c r="F5" s="33">
        <v>1</v>
      </c>
      <c r="G5" s="33">
        <v>0</v>
      </c>
      <c r="H5" s="34">
        <f t="shared" ref="H5:H7" si="2">E5-G5-F5</f>
        <v>1</v>
      </c>
      <c r="I5" s="35">
        <v>1</v>
      </c>
      <c r="J5" s="36">
        <f t="shared" si="0"/>
        <v>0</v>
      </c>
      <c r="K5" s="37">
        <v>1</v>
      </c>
      <c r="L5" s="38">
        <v>0</v>
      </c>
      <c r="M5" s="39">
        <v>0</v>
      </c>
      <c r="N5" s="96">
        <v>0</v>
      </c>
      <c r="O5" s="112">
        <v>0</v>
      </c>
      <c r="P5" s="38">
        <v>0</v>
      </c>
      <c r="Q5" s="40">
        <v>0</v>
      </c>
      <c r="R5" s="230" t="s">
        <v>60</v>
      </c>
      <c r="S5" s="231"/>
      <c r="T5" s="231"/>
      <c r="U5" s="231"/>
      <c r="V5" s="232"/>
      <c r="W5" s="39" t="s">
        <v>18</v>
      </c>
      <c r="X5" s="39"/>
      <c r="Y5" s="39"/>
    </row>
    <row r="6" spans="1:25" s="42" customFormat="1" ht="26.25" customHeight="1">
      <c r="A6" s="158">
        <v>0.45833333333333331</v>
      </c>
      <c r="B6" s="159" t="s">
        <v>61</v>
      </c>
      <c r="C6" s="160" t="s">
        <v>18</v>
      </c>
      <c r="D6" s="161" t="s">
        <v>18</v>
      </c>
      <c r="E6" s="32" t="s">
        <v>18</v>
      </c>
      <c r="F6" s="33"/>
      <c r="G6" s="33"/>
      <c r="H6" s="34" t="s">
        <v>18</v>
      </c>
      <c r="I6" s="35"/>
      <c r="J6" s="36">
        <f t="shared" si="0"/>
        <v>-90</v>
      </c>
      <c r="K6" s="37" t="s">
        <v>18</v>
      </c>
      <c r="L6" s="38" t="s">
        <v>18</v>
      </c>
      <c r="M6" s="39" t="s">
        <v>18</v>
      </c>
      <c r="N6" s="96" t="s">
        <v>18</v>
      </c>
      <c r="O6" s="112" t="s">
        <v>18</v>
      </c>
      <c r="P6" s="38" t="s">
        <v>18</v>
      </c>
      <c r="Q6" s="40" t="s">
        <v>18</v>
      </c>
      <c r="R6" s="227" t="s">
        <v>62</v>
      </c>
      <c r="S6" s="228"/>
      <c r="T6" s="228"/>
      <c r="U6" s="228"/>
      <c r="V6" s="229"/>
      <c r="W6" s="39">
        <v>50</v>
      </c>
      <c r="X6" s="39"/>
      <c r="Y6" s="39"/>
    </row>
    <row r="7" spans="1:25" s="42" customFormat="1" ht="26.25" customHeight="1">
      <c r="A7" s="154">
        <v>0.5</v>
      </c>
      <c r="B7" s="155" t="s">
        <v>63</v>
      </c>
      <c r="C7" s="156">
        <v>4971</v>
      </c>
      <c r="D7" s="157">
        <v>4975</v>
      </c>
      <c r="E7" s="32">
        <f t="shared" ref="E7:E15" si="3">IF(ISBLANK(C7),0,(D7-C7+1))</f>
        <v>5</v>
      </c>
      <c r="F7" s="33">
        <v>0</v>
      </c>
      <c r="G7" s="33">
        <v>2</v>
      </c>
      <c r="H7" s="34">
        <f t="shared" si="2"/>
        <v>3</v>
      </c>
      <c r="I7" s="35">
        <f>3+2</f>
        <v>5</v>
      </c>
      <c r="J7" s="36">
        <f t="shared" si="0"/>
        <v>0</v>
      </c>
      <c r="K7" s="37">
        <v>3</v>
      </c>
      <c r="L7" s="38">
        <v>0</v>
      </c>
      <c r="M7" s="39">
        <v>0</v>
      </c>
      <c r="N7" s="96">
        <v>0</v>
      </c>
      <c r="O7" s="112">
        <v>2</v>
      </c>
      <c r="P7" s="38">
        <v>0</v>
      </c>
      <c r="Q7" s="40">
        <v>0</v>
      </c>
      <c r="R7" s="221"/>
      <c r="S7" s="222"/>
      <c r="T7" s="222"/>
      <c r="U7" s="222"/>
      <c r="V7" s="223"/>
      <c r="W7" s="39" t="s">
        <v>18</v>
      </c>
      <c r="X7" s="39"/>
      <c r="Y7" s="39"/>
    </row>
    <row r="8" spans="1:25" s="42" customFormat="1" ht="26.25" customHeight="1">
      <c r="A8" s="150">
        <v>0.5</v>
      </c>
      <c r="B8" s="151" t="s">
        <v>50</v>
      </c>
      <c r="C8" s="162" t="s">
        <v>18</v>
      </c>
      <c r="D8" s="163" t="s">
        <v>18</v>
      </c>
      <c r="E8" s="32" t="s">
        <v>18</v>
      </c>
      <c r="F8" s="33"/>
      <c r="G8" s="33"/>
      <c r="H8" s="34" t="s">
        <v>18</v>
      </c>
      <c r="I8" s="35"/>
      <c r="J8" s="36">
        <f t="shared" si="0"/>
        <v>-90</v>
      </c>
      <c r="K8" s="37" t="s">
        <v>18</v>
      </c>
      <c r="L8" s="38" t="s">
        <v>18</v>
      </c>
      <c r="M8" s="39" t="s">
        <v>18</v>
      </c>
      <c r="N8" s="96" t="s">
        <v>18</v>
      </c>
      <c r="O8" s="112" t="s">
        <v>18</v>
      </c>
      <c r="P8" s="38" t="s">
        <v>18</v>
      </c>
      <c r="Q8" s="40" t="s">
        <v>18</v>
      </c>
      <c r="R8" s="224"/>
      <c r="S8" s="225"/>
      <c r="T8" s="225"/>
      <c r="U8" s="225"/>
      <c r="V8" s="226"/>
      <c r="W8" s="39" t="s">
        <v>18</v>
      </c>
      <c r="X8" s="39"/>
      <c r="Y8" s="39"/>
    </row>
    <row r="9" spans="1:25" s="42" customFormat="1" ht="26.25" customHeight="1">
      <c r="A9" s="150">
        <v>0.5</v>
      </c>
      <c r="B9" s="151" t="s">
        <v>48</v>
      </c>
      <c r="C9" s="162" t="s">
        <v>18</v>
      </c>
      <c r="D9" s="163" t="s">
        <v>18</v>
      </c>
      <c r="E9" s="32" t="s">
        <v>18</v>
      </c>
      <c r="F9" s="33"/>
      <c r="G9" s="33"/>
      <c r="H9" s="34" t="s">
        <v>18</v>
      </c>
      <c r="I9" s="35"/>
      <c r="J9" s="36">
        <f t="shared" si="0"/>
        <v>-90</v>
      </c>
      <c r="K9" s="37" t="s">
        <v>18</v>
      </c>
      <c r="L9" s="38" t="s">
        <v>18</v>
      </c>
      <c r="M9" s="39" t="s">
        <v>18</v>
      </c>
      <c r="N9" s="96" t="s">
        <v>18</v>
      </c>
      <c r="O9" s="112" t="s">
        <v>18</v>
      </c>
      <c r="P9" s="38" t="s">
        <v>18</v>
      </c>
      <c r="Q9" s="40" t="s">
        <v>18</v>
      </c>
      <c r="R9" s="224"/>
      <c r="S9" s="225"/>
      <c r="T9" s="225"/>
      <c r="U9" s="225"/>
      <c r="V9" s="226"/>
      <c r="W9" s="39" t="s">
        <v>18</v>
      </c>
      <c r="X9" s="39"/>
      <c r="Y9" s="39"/>
    </row>
    <row r="10" spans="1:25" s="42" customFormat="1" ht="26.25" customHeight="1">
      <c r="A10" s="150">
        <v>0.5</v>
      </c>
      <c r="B10" s="151" t="s">
        <v>64</v>
      </c>
      <c r="C10" s="162" t="s">
        <v>18</v>
      </c>
      <c r="D10" s="163" t="s">
        <v>18</v>
      </c>
      <c r="E10" s="32" t="s">
        <v>18</v>
      </c>
      <c r="F10" s="33"/>
      <c r="G10" s="33"/>
      <c r="H10" s="34" t="s">
        <v>18</v>
      </c>
      <c r="I10" s="35"/>
      <c r="J10" s="36">
        <f t="shared" si="0"/>
        <v>-90</v>
      </c>
      <c r="K10" s="37" t="s">
        <v>18</v>
      </c>
      <c r="L10" s="38" t="s">
        <v>18</v>
      </c>
      <c r="M10" s="39" t="s">
        <v>18</v>
      </c>
      <c r="N10" s="96" t="s">
        <v>18</v>
      </c>
      <c r="O10" s="112" t="s">
        <v>18</v>
      </c>
      <c r="P10" s="38"/>
      <c r="Q10" s="40" t="s">
        <v>18</v>
      </c>
      <c r="R10" s="224"/>
      <c r="S10" s="225"/>
      <c r="T10" s="225"/>
      <c r="U10" s="225"/>
      <c r="V10" s="226"/>
      <c r="W10" s="39" t="s">
        <v>18</v>
      </c>
      <c r="X10" s="39"/>
      <c r="Y10" s="39"/>
    </row>
    <row r="11" spans="1:25" s="42" customFormat="1" ht="26.25" customHeight="1">
      <c r="A11" s="158">
        <v>0.52083333333333337</v>
      </c>
      <c r="B11" s="159" t="s">
        <v>65</v>
      </c>
      <c r="C11" s="160" t="s">
        <v>18</v>
      </c>
      <c r="D11" s="161" t="s">
        <v>18</v>
      </c>
      <c r="E11" s="32" t="s">
        <v>18</v>
      </c>
      <c r="F11" s="33"/>
      <c r="G11" s="33"/>
      <c r="H11" s="34" t="s">
        <v>18</v>
      </c>
      <c r="I11" s="35"/>
      <c r="J11" s="36">
        <f t="shared" si="0"/>
        <v>-90</v>
      </c>
      <c r="K11" s="37" t="s">
        <v>18</v>
      </c>
      <c r="L11" s="38" t="s">
        <v>18</v>
      </c>
      <c r="M11" s="39" t="s">
        <v>18</v>
      </c>
      <c r="N11" s="96" t="s">
        <v>18</v>
      </c>
      <c r="O11" s="112" t="s">
        <v>18</v>
      </c>
      <c r="P11" s="38" t="s">
        <v>18</v>
      </c>
      <c r="Q11" s="40" t="s">
        <v>18</v>
      </c>
      <c r="R11" s="227" t="s">
        <v>66</v>
      </c>
      <c r="S11" s="228"/>
      <c r="T11" s="228"/>
      <c r="U11" s="228"/>
      <c r="V11" s="229"/>
      <c r="W11" s="39">
        <v>50</v>
      </c>
      <c r="X11" s="39"/>
      <c r="Y11" s="39"/>
    </row>
    <row r="12" spans="1:25" s="42" customFormat="1" ht="26.25" customHeight="1">
      <c r="A12" s="154">
        <v>4.1666666666666664E-2</v>
      </c>
      <c r="B12" s="155" t="s">
        <v>67</v>
      </c>
      <c r="C12" s="156">
        <v>4976</v>
      </c>
      <c r="D12" s="157">
        <v>4985</v>
      </c>
      <c r="E12" s="32">
        <f t="shared" si="3"/>
        <v>10</v>
      </c>
      <c r="F12" s="33">
        <v>2</v>
      </c>
      <c r="G12" s="33">
        <v>1</v>
      </c>
      <c r="H12" s="34">
        <f t="shared" ref="H12:H15" si="4">E12-G12-F12</f>
        <v>7</v>
      </c>
      <c r="I12" s="35">
        <f>7+1</f>
        <v>8</v>
      </c>
      <c r="J12" s="36">
        <f t="shared" si="0"/>
        <v>0</v>
      </c>
      <c r="K12" s="37">
        <v>4</v>
      </c>
      <c r="L12" s="38">
        <v>0</v>
      </c>
      <c r="M12" s="39">
        <v>1</v>
      </c>
      <c r="N12" s="96">
        <v>3</v>
      </c>
      <c r="O12" s="112">
        <v>0</v>
      </c>
      <c r="P12" s="38">
        <v>0</v>
      </c>
      <c r="Q12" s="40">
        <v>0</v>
      </c>
      <c r="R12" s="230" t="s">
        <v>68</v>
      </c>
      <c r="S12" s="231"/>
      <c r="T12" s="231"/>
      <c r="U12" s="231"/>
      <c r="V12" s="232"/>
      <c r="W12" s="39" t="s">
        <v>18</v>
      </c>
      <c r="X12" s="39"/>
      <c r="Y12" s="39"/>
    </row>
    <row r="13" spans="1:25" s="42" customFormat="1" ht="26.25" customHeight="1">
      <c r="A13" s="154">
        <v>8.3333333333333329E-2</v>
      </c>
      <c r="B13" s="155" t="s">
        <v>64</v>
      </c>
      <c r="C13" s="156">
        <v>4986</v>
      </c>
      <c r="D13" s="157">
        <v>4992</v>
      </c>
      <c r="E13" s="32">
        <f t="shared" si="3"/>
        <v>7</v>
      </c>
      <c r="F13" s="33">
        <v>1</v>
      </c>
      <c r="G13" s="33">
        <v>0</v>
      </c>
      <c r="H13" s="34">
        <f t="shared" si="4"/>
        <v>6</v>
      </c>
      <c r="I13" s="35">
        <f>6+0</f>
        <v>6</v>
      </c>
      <c r="J13" s="36">
        <f t="shared" si="0"/>
        <v>0</v>
      </c>
      <c r="K13" s="37">
        <v>3</v>
      </c>
      <c r="L13" s="38">
        <v>0</v>
      </c>
      <c r="M13" s="39">
        <v>2</v>
      </c>
      <c r="N13" s="96">
        <v>1</v>
      </c>
      <c r="O13" s="112">
        <v>0</v>
      </c>
      <c r="P13" s="38">
        <v>0</v>
      </c>
      <c r="Q13" s="40">
        <v>0</v>
      </c>
      <c r="R13" s="230" t="s">
        <v>69</v>
      </c>
      <c r="S13" s="231"/>
      <c r="T13" s="231"/>
      <c r="U13" s="231"/>
      <c r="V13" s="232"/>
      <c r="W13" s="39" t="s">
        <v>18</v>
      </c>
      <c r="X13" s="39"/>
      <c r="Y13" s="39"/>
    </row>
    <row r="14" spans="1:25" s="42" customFormat="1" ht="26.25" customHeight="1">
      <c r="A14" s="154">
        <v>0.125</v>
      </c>
      <c r="B14" s="155" t="s">
        <v>65</v>
      </c>
      <c r="C14" s="156">
        <v>839</v>
      </c>
      <c r="D14" s="157">
        <v>848</v>
      </c>
      <c r="E14" s="32">
        <f t="shared" si="3"/>
        <v>10</v>
      </c>
      <c r="F14" s="33">
        <v>0</v>
      </c>
      <c r="G14" s="33">
        <v>2</v>
      </c>
      <c r="H14" s="34">
        <f t="shared" si="4"/>
        <v>8</v>
      </c>
      <c r="I14" s="35">
        <f>8+2</f>
        <v>10</v>
      </c>
      <c r="J14" s="36">
        <f t="shared" si="0"/>
        <v>0</v>
      </c>
      <c r="K14" s="37">
        <v>5</v>
      </c>
      <c r="L14" s="38">
        <v>0</v>
      </c>
      <c r="M14" s="39">
        <v>1</v>
      </c>
      <c r="N14" s="96">
        <v>3</v>
      </c>
      <c r="O14" s="112">
        <v>1</v>
      </c>
      <c r="P14" s="38">
        <v>0</v>
      </c>
      <c r="Q14" s="40">
        <v>0</v>
      </c>
      <c r="R14" s="233" t="s">
        <v>70</v>
      </c>
      <c r="S14" s="234"/>
      <c r="T14" s="234"/>
      <c r="U14" s="234"/>
      <c r="V14" s="235"/>
      <c r="W14" s="39" t="s">
        <v>18</v>
      </c>
      <c r="X14" s="39"/>
      <c r="Y14" s="39"/>
    </row>
    <row r="15" spans="1:25" s="42" customFormat="1" ht="26.25" customHeight="1">
      <c r="A15" s="154" t="s">
        <v>45</v>
      </c>
      <c r="B15" s="155" t="s">
        <v>54</v>
      </c>
      <c r="C15" s="156">
        <v>849</v>
      </c>
      <c r="D15" s="157">
        <v>860</v>
      </c>
      <c r="E15" s="32">
        <f t="shared" si="3"/>
        <v>12</v>
      </c>
      <c r="F15" s="33">
        <v>1</v>
      </c>
      <c r="G15" s="33">
        <v>2</v>
      </c>
      <c r="H15" s="34">
        <f t="shared" si="4"/>
        <v>9</v>
      </c>
      <c r="I15" s="35">
        <f>9+2</f>
        <v>11</v>
      </c>
      <c r="J15" s="36">
        <f t="shared" si="0"/>
        <v>0</v>
      </c>
      <c r="K15" s="37">
        <v>3</v>
      </c>
      <c r="L15" s="38">
        <v>0</v>
      </c>
      <c r="M15" s="39">
        <v>2</v>
      </c>
      <c r="N15" s="96">
        <v>4</v>
      </c>
      <c r="O15" s="112">
        <v>2</v>
      </c>
      <c r="P15" s="38">
        <v>0</v>
      </c>
      <c r="Q15" s="40">
        <v>0</v>
      </c>
      <c r="R15" s="236"/>
      <c r="S15" s="237"/>
      <c r="T15" s="237"/>
      <c r="U15" s="237"/>
      <c r="V15" s="238"/>
      <c r="W15" s="39" t="s">
        <v>18</v>
      </c>
      <c r="X15" s="39"/>
      <c r="Y15" s="39"/>
    </row>
    <row r="16" spans="1:25" s="42" customFormat="1" ht="26.25" hidden="1" customHeight="1">
      <c r="A16" s="28"/>
      <c r="B16" s="29"/>
      <c r="C16" s="30"/>
      <c r="D16" s="31"/>
      <c r="E16" s="32">
        <f t="shared" ref="E16:E57" si="5">IF(ISBLANK(D16),0,(D16-C16+1))</f>
        <v>0</v>
      </c>
      <c r="F16" s="33"/>
      <c r="G16" s="33"/>
      <c r="H16" s="34">
        <f t="shared" ref="H16:H18" si="6">E16-G16-F16</f>
        <v>0</v>
      </c>
      <c r="I16" s="35"/>
      <c r="J16" s="36">
        <f t="shared" si="0"/>
        <v>-90</v>
      </c>
      <c r="K16" s="37"/>
      <c r="L16" s="38"/>
      <c r="M16" s="39"/>
      <c r="N16" s="96"/>
      <c r="O16" s="112"/>
      <c r="P16" s="38"/>
      <c r="Q16" s="40"/>
      <c r="R16" s="191"/>
      <c r="S16" s="192"/>
      <c r="T16" s="192"/>
      <c r="U16" s="192"/>
      <c r="V16" s="193"/>
      <c r="W16" s="39" t="s">
        <v>18</v>
      </c>
      <c r="X16" s="39"/>
      <c r="Y16" s="39"/>
    </row>
    <row r="17" spans="1:25" s="42" customFormat="1" ht="26.25" hidden="1" customHeight="1">
      <c r="A17" s="28"/>
      <c r="B17" s="29"/>
      <c r="C17" s="30"/>
      <c r="D17" s="31"/>
      <c r="E17" s="32">
        <f t="shared" si="5"/>
        <v>0</v>
      </c>
      <c r="F17" s="33"/>
      <c r="G17" s="33"/>
      <c r="H17" s="34">
        <f t="shared" si="6"/>
        <v>0</v>
      </c>
      <c r="I17" s="35"/>
      <c r="J17" s="36">
        <f t="shared" si="0"/>
        <v>-90</v>
      </c>
      <c r="K17" s="37"/>
      <c r="L17" s="38"/>
      <c r="M17" s="39"/>
      <c r="N17" s="96"/>
      <c r="O17" s="112"/>
      <c r="P17" s="38"/>
      <c r="Q17" s="40"/>
      <c r="R17" s="191"/>
      <c r="S17" s="192"/>
      <c r="T17" s="192"/>
      <c r="U17" s="192"/>
      <c r="V17" s="193"/>
      <c r="W17" s="39" t="s">
        <v>18</v>
      </c>
      <c r="X17" s="39"/>
      <c r="Y17" s="39"/>
    </row>
    <row r="18" spans="1:25" s="42" customFormat="1" ht="26.25" hidden="1" customHeight="1">
      <c r="A18" s="28"/>
      <c r="B18" s="29"/>
      <c r="C18" s="30"/>
      <c r="D18" s="31"/>
      <c r="E18" s="32">
        <f t="shared" si="5"/>
        <v>0</v>
      </c>
      <c r="F18" s="33"/>
      <c r="G18" s="33"/>
      <c r="H18" s="34">
        <f t="shared" si="6"/>
        <v>0</v>
      </c>
      <c r="I18" s="35"/>
      <c r="J18" s="36">
        <f t="shared" si="0"/>
        <v>-90</v>
      </c>
      <c r="K18" s="37"/>
      <c r="L18" s="38"/>
      <c r="M18" s="39"/>
      <c r="N18" s="96"/>
      <c r="O18" s="112"/>
      <c r="P18" s="38"/>
      <c r="Q18" s="40"/>
      <c r="R18" s="191"/>
      <c r="S18" s="192"/>
      <c r="T18" s="192"/>
      <c r="U18" s="192"/>
      <c r="V18" s="193"/>
      <c r="W18" s="39" t="s">
        <v>18</v>
      </c>
      <c r="X18" s="39"/>
      <c r="Y18" s="39"/>
    </row>
    <row r="19" spans="1:25" s="42" customFormat="1" ht="26.25" hidden="1" customHeight="1">
      <c r="A19" s="28"/>
      <c r="B19" s="29"/>
      <c r="C19" s="30"/>
      <c r="D19" s="31"/>
      <c r="E19" s="32">
        <f t="shared" si="5"/>
        <v>0</v>
      </c>
      <c r="F19" s="33"/>
      <c r="G19" s="33"/>
      <c r="H19" s="34">
        <f>E19-G19-F19</f>
        <v>0</v>
      </c>
      <c r="I19" s="35"/>
      <c r="J19" s="36">
        <f t="shared" si="0"/>
        <v>-90</v>
      </c>
      <c r="K19" s="37"/>
      <c r="L19" s="38"/>
      <c r="M19" s="39"/>
      <c r="N19" s="96"/>
      <c r="O19" s="112"/>
      <c r="P19" s="38"/>
      <c r="Q19" s="40"/>
      <c r="R19" s="191"/>
      <c r="S19" s="192"/>
      <c r="T19" s="192"/>
      <c r="U19" s="192"/>
      <c r="V19" s="193"/>
      <c r="W19" s="39" t="s">
        <v>18</v>
      </c>
      <c r="X19" s="39"/>
      <c r="Y19" s="39"/>
    </row>
    <row r="20" spans="1:25" s="42" customFormat="1" ht="26.25" hidden="1" customHeight="1">
      <c r="A20" s="28"/>
      <c r="B20" s="29"/>
      <c r="C20" s="30"/>
      <c r="D20" s="31"/>
      <c r="E20" s="32">
        <f t="shared" si="5"/>
        <v>0</v>
      </c>
      <c r="F20" s="33"/>
      <c r="G20" s="33"/>
      <c r="H20" s="34">
        <f t="shared" ref="H20:H24" si="7">E20-G20-F20</f>
        <v>0</v>
      </c>
      <c r="I20" s="35"/>
      <c r="J20" s="36">
        <f t="shared" si="0"/>
        <v>-90</v>
      </c>
      <c r="K20" s="37"/>
      <c r="L20" s="38"/>
      <c r="M20" s="39"/>
      <c r="N20" s="96"/>
      <c r="O20" s="112"/>
      <c r="P20" s="38"/>
      <c r="Q20" s="40"/>
      <c r="R20" s="191"/>
      <c r="S20" s="192"/>
      <c r="T20" s="192"/>
      <c r="U20" s="192"/>
      <c r="V20" s="193"/>
      <c r="W20" s="39" t="s">
        <v>18</v>
      </c>
      <c r="X20" s="39"/>
      <c r="Y20" s="39"/>
    </row>
    <row r="21" spans="1:25" s="42" customFormat="1" ht="26.25" hidden="1" customHeight="1">
      <c r="A21" s="28"/>
      <c r="B21" s="29"/>
      <c r="C21" s="30"/>
      <c r="D21" s="31"/>
      <c r="E21" s="32">
        <f t="shared" si="5"/>
        <v>0</v>
      </c>
      <c r="F21" s="33"/>
      <c r="G21" s="33"/>
      <c r="H21" s="34">
        <f t="shared" si="7"/>
        <v>0</v>
      </c>
      <c r="I21" s="35"/>
      <c r="J21" s="36">
        <f t="shared" si="0"/>
        <v>-90</v>
      </c>
      <c r="K21" s="37"/>
      <c r="L21" s="38"/>
      <c r="M21" s="39"/>
      <c r="N21" s="96"/>
      <c r="O21" s="112"/>
      <c r="P21" s="38"/>
      <c r="Q21" s="40"/>
      <c r="R21" s="191"/>
      <c r="S21" s="192"/>
      <c r="T21" s="192"/>
      <c r="U21" s="192"/>
      <c r="V21" s="193"/>
      <c r="W21" s="39" t="s">
        <v>18</v>
      </c>
      <c r="X21" s="39"/>
      <c r="Y21" s="39"/>
    </row>
    <row r="22" spans="1:25" s="42" customFormat="1" ht="26.25" hidden="1" customHeight="1">
      <c r="A22" s="28"/>
      <c r="B22" s="29"/>
      <c r="C22" s="30"/>
      <c r="D22" s="31"/>
      <c r="E22" s="32">
        <f t="shared" si="5"/>
        <v>0</v>
      </c>
      <c r="F22" s="33"/>
      <c r="G22" s="33"/>
      <c r="H22" s="34">
        <f t="shared" si="7"/>
        <v>0</v>
      </c>
      <c r="I22" s="35"/>
      <c r="J22" s="36">
        <f t="shared" si="0"/>
        <v>-90</v>
      </c>
      <c r="K22" s="37"/>
      <c r="L22" s="38"/>
      <c r="M22" s="39"/>
      <c r="N22" s="96"/>
      <c r="O22" s="112"/>
      <c r="P22" s="38"/>
      <c r="Q22" s="40"/>
      <c r="R22" s="191"/>
      <c r="S22" s="192"/>
      <c r="T22" s="192"/>
      <c r="U22" s="192"/>
      <c r="V22" s="193"/>
      <c r="W22" s="39" t="s">
        <v>18</v>
      </c>
      <c r="X22" s="39"/>
      <c r="Y22" s="39"/>
    </row>
    <row r="23" spans="1:25" s="42" customFormat="1" ht="26.25" hidden="1" customHeight="1">
      <c r="A23" s="28"/>
      <c r="B23" s="29"/>
      <c r="C23" s="30"/>
      <c r="D23" s="31"/>
      <c r="E23" s="32">
        <f t="shared" si="5"/>
        <v>0</v>
      </c>
      <c r="F23" s="33"/>
      <c r="G23" s="33"/>
      <c r="H23" s="34">
        <f t="shared" si="7"/>
        <v>0</v>
      </c>
      <c r="I23" s="35"/>
      <c r="J23" s="36">
        <f t="shared" si="0"/>
        <v>-90</v>
      </c>
      <c r="K23" s="37"/>
      <c r="L23" s="38"/>
      <c r="M23" s="39"/>
      <c r="N23" s="96"/>
      <c r="O23" s="112"/>
      <c r="P23" s="38"/>
      <c r="Q23" s="40"/>
      <c r="R23" s="191"/>
      <c r="S23" s="192"/>
      <c r="T23" s="192"/>
      <c r="U23" s="192"/>
      <c r="V23" s="193"/>
      <c r="W23" s="39" t="s">
        <v>18</v>
      </c>
      <c r="X23" s="39"/>
      <c r="Y23" s="39"/>
    </row>
    <row r="24" spans="1:25" s="42" customFormat="1" ht="26.25" hidden="1" customHeight="1">
      <c r="A24" s="28"/>
      <c r="B24" s="29"/>
      <c r="C24" s="30"/>
      <c r="D24" s="31"/>
      <c r="E24" s="32">
        <f t="shared" si="5"/>
        <v>0</v>
      </c>
      <c r="F24" s="33"/>
      <c r="G24" s="33"/>
      <c r="H24" s="34">
        <f t="shared" si="7"/>
        <v>0</v>
      </c>
      <c r="I24" s="35"/>
      <c r="J24" s="36">
        <f t="shared" si="0"/>
        <v>-90</v>
      </c>
      <c r="K24" s="37"/>
      <c r="L24" s="38"/>
      <c r="M24" s="39"/>
      <c r="N24" s="96"/>
      <c r="O24" s="112"/>
      <c r="P24" s="38"/>
      <c r="Q24" s="40"/>
      <c r="R24" s="191"/>
      <c r="S24" s="192"/>
      <c r="T24" s="192"/>
      <c r="U24" s="192"/>
      <c r="V24" s="193"/>
      <c r="W24" s="39" t="s">
        <v>18</v>
      </c>
      <c r="X24" s="39"/>
      <c r="Y24" s="39"/>
    </row>
    <row r="25" spans="1:25" s="42" customFormat="1" ht="26.25" hidden="1" customHeight="1">
      <c r="A25" s="28"/>
      <c r="B25" s="29"/>
      <c r="C25" s="30"/>
      <c r="D25" s="31"/>
      <c r="E25" s="32">
        <f t="shared" si="5"/>
        <v>0</v>
      </c>
      <c r="F25" s="33"/>
      <c r="G25" s="33"/>
      <c r="H25" s="34">
        <f>E25-G25-F25</f>
        <v>0</v>
      </c>
      <c r="I25" s="35"/>
      <c r="J25" s="36">
        <f t="shared" si="0"/>
        <v>-90</v>
      </c>
      <c r="K25" s="37"/>
      <c r="L25" s="38"/>
      <c r="M25" s="39"/>
      <c r="N25" s="96"/>
      <c r="O25" s="112"/>
      <c r="P25" s="38"/>
      <c r="Q25" s="40"/>
      <c r="R25" s="191"/>
      <c r="S25" s="192"/>
      <c r="T25" s="192"/>
      <c r="U25" s="192"/>
      <c r="V25" s="193"/>
      <c r="W25" s="39" t="s">
        <v>18</v>
      </c>
      <c r="X25" s="39"/>
      <c r="Y25" s="39"/>
    </row>
    <row r="26" spans="1:25" s="42" customFormat="1" ht="26.25" hidden="1" customHeight="1">
      <c r="A26" s="28"/>
      <c r="B26" s="29"/>
      <c r="C26" s="30"/>
      <c r="D26" s="31"/>
      <c r="E26" s="32">
        <f t="shared" si="5"/>
        <v>0</v>
      </c>
      <c r="F26" s="33"/>
      <c r="G26" s="33"/>
      <c r="H26" s="34">
        <f t="shared" ref="H26:H34" si="8">E26-G26-F26</f>
        <v>0</v>
      </c>
      <c r="I26" s="35"/>
      <c r="J26" s="36">
        <f t="shared" si="0"/>
        <v>-90</v>
      </c>
      <c r="K26" s="37"/>
      <c r="L26" s="38"/>
      <c r="M26" s="39"/>
      <c r="N26" s="96"/>
      <c r="O26" s="112"/>
      <c r="P26" s="38"/>
      <c r="Q26" s="40"/>
      <c r="R26" s="191"/>
      <c r="S26" s="192"/>
      <c r="T26" s="192"/>
      <c r="U26" s="192"/>
      <c r="V26" s="193"/>
      <c r="W26" s="39" t="s">
        <v>18</v>
      </c>
      <c r="X26" s="39"/>
      <c r="Y26" s="39"/>
    </row>
    <row r="27" spans="1:25" s="42" customFormat="1" ht="26.25" hidden="1" customHeight="1">
      <c r="A27" s="28"/>
      <c r="B27" s="29"/>
      <c r="C27" s="30"/>
      <c r="D27" s="31"/>
      <c r="E27" s="32">
        <f t="shared" si="5"/>
        <v>0</v>
      </c>
      <c r="F27" s="33"/>
      <c r="G27" s="33"/>
      <c r="H27" s="34">
        <f t="shared" si="8"/>
        <v>0</v>
      </c>
      <c r="I27" s="35"/>
      <c r="J27" s="36">
        <f t="shared" si="0"/>
        <v>-90</v>
      </c>
      <c r="K27" s="37"/>
      <c r="L27" s="38"/>
      <c r="M27" s="39"/>
      <c r="N27" s="96"/>
      <c r="O27" s="112"/>
      <c r="P27" s="38"/>
      <c r="Q27" s="40"/>
      <c r="R27" s="191"/>
      <c r="S27" s="192"/>
      <c r="T27" s="192"/>
      <c r="U27" s="192"/>
      <c r="V27" s="193"/>
      <c r="W27" s="39" t="s">
        <v>18</v>
      </c>
      <c r="X27" s="39"/>
      <c r="Y27" s="39"/>
    </row>
    <row r="28" spans="1:25" s="42" customFormat="1" ht="26.25" hidden="1" customHeight="1">
      <c r="A28" s="28"/>
      <c r="B28" s="29"/>
      <c r="C28" s="30"/>
      <c r="D28" s="31"/>
      <c r="E28" s="32">
        <f t="shared" si="5"/>
        <v>0</v>
      </c>
      <c r="F28" s="33"/>
      <c r="G28" s="33"/>
      <c r="H28" s="34">
        <f t="shared" si="8"/>
        <v>0</v>
      </c>
      <c r="I28" s="35"/>
      <c r="J28" s="36">
        <f t="shared" si="0"/>
        <v>-90</v>
      </c>
      <c r="K28" s="37"/>
      <c r="L28" s="38"/>
      <c r="M28" s="39"/>
      <c r="N28" s="96"/>
      <c r="O28" s="112"/>
      <c r="P28" s="38"/>
      <c r="Q28" s="40"/>
      <c r="R28" s="191"/>
      <c r="S28" s="192"/>
      <c r="T28" s="192"/>
      <c r="U28" s="192"/>
      <c r="V28" s="193"/>
      <c r="W28" s="39" t="s">
        <v>18</v>
      </c>
      <c r="X28" s="39"/>
      <c r="Y28" s="39"/>
    </row>
    <row r="29" spans="1:25" s="42" customFormat="1" ht="26.25" hidden="1" customHeight="1">
      <c r="A29" s="28"/>
      <c r="B29" s="29"/>
      <c r="C29" s="30"/>
      <c r="D29" s="31"/>
      <c r="E29" s="32">
        <f t="shared" si="5"/>
        <v>0</v>
      </c>
      <c r="F29" s="33"/>
      <c r="G29" s="33"/>
      <c r="H29" s="34">
        <f t="shared" si="8"/>
        <v>0</v>
      </c>
      <c r="I29" s="35"/>
      <c r="J29" s="36">
        <f t="shared" si="0"/>
        <v>-90</v>
      </c>
      <c r="K29" s="37"/>
      <c r="L29" s="38"/>
      <c r="M29" s="39"/>
      <c r="N29" s="96"/>
      <c r="O29" s="112"/>
      <c r="P29" s="38"/>
      <c r="Q29" s="40"/>
      <c r="R29" s="191"/>
      <c r="S29" s="192"/>
      <c r="T29" s="192"/>
      <c r="U29" s="192"/>
      <c r="V29" s="193"/>
      <c r="W29" s="39" t="s">
        <v>18</v>
      </c>
      <c r="X29" s="39"/>
      <c r="Y29" s="39"/>
    </row>
    <row r="30" spans="1:25" s="42" customFormat="1" ht="26.25" hidden="1" customHeight="1">
      <c r="A30" s="28"/>
      <c r="B30" s="29"/>
      <c r="C30" s="30"/>
      <c r="D30" s="31"/>
      <c r="E30" s="32">
        <f t="shared" si="5"/>
        <v>0</v>
      </c>
      <c r="F30" s="33"/>
      <c r="G30" s="33"/>
      <c r="H30" s="34">
        <f t="shared" si="8"/>
        <v>0</v>
      </c>
      <c r="I30" s="35"/>
      <c r="J30" s="36">
        <f t="shared" si="0"/>
        <v>-90</v>
      </c>
      <c r="K30" s="37"/>
      <c r="L30" s="38"/>
      <c r="M30" s="39"/>
      <c r="N30" s="96"/>
      <c r="O30" s="112"/>
      <c r="P30" s="38"/>
      <c r="Q30" s="40"/>
      <c r="R30" s="191"/>
      <c r="S30" s="192"/>
      <c r="T30" s="192"/>
      <c r="U30" s="192"/>
      <c r="V30" s="193"/>
      <c r="W30" s="39" t="s">
        <v>18</v>
      </c>
      <c r="X30" s="39"/>
      <c r="Y30" s="39"/>
    </row>
    <row r="31" spans="1:25" s="42" customFormat="1" ht="26.25" hidden="1" customHeight="1">
      <c r="A31" s="28"/>
      <c r="B31" s="29"/>
      <c r="C31" s="30"/>
      <c r="D31" s="31"/>
      <c r="E31" s="32">
        <f t="shared" si="5"/>
        <v>0</v>
      </c>
      <c r="F31" s="33"/>
      <c r="G31" s="33"/>
      <c r="H31" s="34">
        <f t="shared" si="8"/>
        <v>0</v>
      </c>
      <c r="I31" s="35"/>
      <c r="J31" s="36">
        <f t="shared" si="0"/>
        <v>-90</v>
      </c>
      <c r="K31" s="37"/>
      <c r="L31" s="38"/>
      <c r="M31" s="39"/>
      <c r="N31" s="96"/>
      <c r="O31" s="112"/>
      <c r="P31" s="38"/>
      <c r="Q31" s="40"/>
      <c r="R31" s="191"/>
      <c r="S31" s="192"/>
      <c r="T31" s="192"/>
      <c r="U31" s="192"/>
      <c r="V31" s="193"/>
      <c r="W31" s="39" t="s">
        <v>18</v>
      </c>
      <c r="X31" s="39"/>
      <c r="Y31" s="39"/>
    </row>
    <row r="32" spans="1:25" s="42" customFormat="1" ht="26.25" hidden="1" customHeight="1">
      <c r="A32" s="28"/>
      <c r="B32" s="29"/>
      <c r="C32" s="30"/>
      <c r="D32" s="31"/>
      <c r="E32" s="32">
        <f t="shared" si="5"/>
        <v>0</v>
      </c>
      <c r="F32" s="33"/>
      <c r="G32" s="33"/>
      <c r="H32" s="34">
        <f t="shared" si="8"/>
        <v>0</v>
      </c>
      <c r="I32" s="35"/>
      <c r="J32" s="36">
        <f t="shared" si="0"/>
        <v>-90</v>
      </c>
      <c r="K32" s="37"/>
      <c r="L32" s="38"/>
      <c r="M32" s="39"/>
      <c r="N32" s="96"/>
      <c r="O32" s="112"/>
      <c r="P32" s="38"/>
      <c r="Q32" s="40"/>
      <c r="R32" s="191"/>
      <c r="S32" s="192"/>
      <c r="T32" s="192"/>
      <c r="U32" s="192"/>
      <c r="V32" s="193"/>
      <c r="W32" s="39" t="s">
        <v>18</v>
      </c>
      <c r="X32" s="39"/>
      <c r="Y32" s="39"/>
    </row>
    <row r="33" spans="1:25" s="42" customFormat="1" ht="26.25" hidden="1" customHeight="1">
      <c r="A33" s="28"/>
      <c r="B33" s="29"/>
      <c r="C33" s="30"/>
      <c r="D33" s="31"/>
      <c r="E33" s="32">
        <f t="shared" si="5"/>
        <v>0</v>
      </c>
      <c r="F33" s="33"/>
      <c r="G33" s="33"/>
      <c r="H33" s="34">
        <f t="shared" si="8"/>
        <v>0</v>
      </c>
      <c r="I33" s="35"/>
      <c r="J33" s="36">
        <f t="shared" si="0"/>
        <v>-90</v>
      </c>
      <c r="K33" s="37"/>
      <c r="L33" s="38"/>
      <c r="M33" s="39"/>
      <c r="N33" s="96"/>
      <c r="O33" s="112"/>
      <c r="P33" s="38"/>
      <c r="Q33" s="40"/>
      <c r="R33" s="191"/>
      <c r="S33" s="192"/>
      <c r="T33" s="192"/>
      <c r="U33" s="192"/>
      <c r="V33" s="193"/>
      <c r="W33" s="39" t="s">
        <v>18</v>
      </c>
      <c r="X33" s="39"/>
      <c r="Y33" s="39"/>
    </row>
    <row r="34" spans="1:25" s="42" customFormat="1" ht="26.25" hidden="1" customHeight="1">
      <c r="A34" s="28"/>
      <c r="B34" s="29"/>
      <c r="C34" s="30"/>
      <c r="D34" s="31"/>
      <c r="E34" s="32">
        <f t="shared" si="5"/>
        <v>0</v>
      </c>
      <c r="F34" s="33"/>
      <c r="G34" s="33"/>
      <c r="H34" s="34">
        <f t="shared" si="8"/>
        <v>0</v>
      </c>
      <c r="I34" s="35"/>
      <c r="J34" s="36">
        <f t="shared" si="0"/>
        <v>-90</v>
      </c>
      <c r="K34" s="37"/>
      <c r="L34" s="38"/>
      <c r="M34" s="39"/>
      <c r="N34" s="96"/>
      <c r="O34" s="112"/>
      <c r="P34" s="38"/>
      <c r="Q34" s="40"/>
      <c r="R34" s="191"/>
      <c r="S34" s="192"/>
      <c r="T34" s="192"/>
      <c r="U34" s="192"/>
      <c r="V34" s="193"/>
      <c r="W34" s="39" t="s">
        <v>18</v>
      </c>
      <c r="X34" s="39"/>
      <c r="Y34" s="39"/>
    </row>
    <row r="35" spans="1:25" s="42" customFormat="1" ht="26.25" hidden="1" customHeight="1">
      <c r="A35" s="28"/>
      <c r="B35" s="29"/>
      <c r="C35" s="30"/>
      <c r="D35" s="31"/>
      <c r="E35" s="32">
        <f t="shared" si="5"/>
        <v>0</v>
      </c>
      <c r="F35" s="33"/>
      <c r="G35" s="33"/>
      <c r="H35" s="34">
        <f>E35-G35-F35</f>
        <v>0</v>
      </c>
      <c r="I35" s="35"/>
      <c r="J35" s="36">
        <f t="shared" si="0"/>
        <v>-90</v>
      </c>
      <c r="K35" s="37"/>
      <c r="L35" s="38"/>
      <c r="M35" s="39"/>
      <c r="N35" s="96"/>
      <c r="O35" s="112"/>
      <c r="P35" s="38"/>
      <c r="Q35" s="40"/>
      <c r="R35" s="191"/>
      <c r="S35" s="192"/>
      <c r="T35" s="192"/>
      <c r="U35" s="192"/>
      <c r="V35" s="193"/>
      <c r="W35" s="39" t="s">
        <v>18</v>
      </c>
      <c r="X35" s="39"/>
      <c r="Y35" s="39"/>
    </row>
    <row r="36" spans="1:25" s="42" customFormat="1" ht="26.25" hidden="1" customHeight="1">
      <c r="A36" s="28"/>
      <c r="B36" s="29"/>
      <c r="C36" s="30"/>
      <c r="D36" s="31"/>
      <c r="E36" s="32">
        <f t="shared" si="5"/>
        <v>0</v>
      </c>
      <c r="F36" s="33"/>
      <c r="G36" s="33"/>
      <c r="H36" s="34">
        <f t="shared" ref="H36:H42" si="9">E36-G36-F36</f>
        <v>0</v>
      </c>
      <c r="I36" s="35"/>
      <c r="J36" s="36">
        <f t="shared" si="0"/>
        <v>-90</v>
      </c>
      <c r="K36" s="37"/>
      <c r="L36" s="38"/>
      <c r="M36" s="39"/>
      <c r="N36" s="96"/>
      <c r="O36" s="112"/>
      <c r="P36" s="38"/>
      <c r="Q36" s="40"/>
      <c r="R36" s="191"/>
      <c r="S36" s="192"/>
      <c r="T36" s="192"/>
      <c r="U36" s="192"/>
      <c r="V36" s="193"/>
      <c r="W36" s="39" t="s">
        <v>18</v>
      </c>
      <c r="X36" s="39"/>
      <c r="Y36" s="39"/>
    </row>
    <row r="37" spans="1:25" s="42" customFormat="1" ht="26.25" hidden="1" customHeight="1">
      <c r="A37" s="28"/>
      <c r="B37" s="29"/>
      <c r="C37" s="30"/>
      <c r="D37" s="31"/>
      <c r="E37" s="32">
        <f t="shared" si="5"/>
        <v>0</v>
      </c>
      <c r="F37" s="33"/>
      <c r="G37" s="33"/>
      <c r="H37" s="34">
        <f t="shared" si="9"/>
        <v>0</v>
      </c>
      <c r="I37" s="35"/>
      <c r="J37" s="36">
        <f t="shared" si="0"/>
        <v>-90</v>
      </c>
      <c r="K37" s="37"/>
      <c r="L37" s="38"/>
      <c r="M37" s="39"/>
      <c r="N37" s="96"/>
      <c r="O37" s="112"/>
      <c r="P37" s="38"/>
      <c r="Q37" s="40"/>
      <c r="R37" s="191"/>
      <c r="S37" s="192"/>
      <c r="T37" s="192"/>
      <c r="U37" s="192"/>
      <c r="V37" s="193"/>
      <c r="W37" s="39" t="s">
        <v>18</v>
      </c>
      <c r="X37" s="39"/>
      <c r="Y37" s="39"/>
    </row>
    <row r="38" spans="1:25" s="42" customFormat="1" ht="26.25" hidden="1" customHeight="1">
      <c r="A38" s="28"/>
      <c r="B38" s="29"/>
      <c r="C38" s="30"/>
      <c r="D38" s="31"/>
      <c r="E38" s="32">
        <f t="shared" si="5"/>
        <v>0</v>
      </c>
      <c r="F38" s="33"/>
      <c r="G38" s="33"/>
      <c r="H38" s="34">
        <f t="shared" si="9"/>
        <v>0</v>
      </c>
      <c r="I38" s="35"/>
      <c r="J38" s="36">
        <f t="shared" si="0"/>
        <v>-90</v>
      </c>
      <c r="K38" s="37"/>
      <c r="L38" s="38"/>
      <c r="M38" s="39"/>
      <c r="N38" s="96"/>
      <c r="O38" s="112"/>
      <c r="P38" s="38"/>
      <c r="Q38" s="40"/>
      <c r="R38" s="191"/>
      <c r="S38" s="192"/>
      <c r="T38" s="192"/>
      <c r="U38" s="192"/>
      <c r="V38" s="193"/>
      <c r="W38" s="39" t="s">
        <v>18</v>
      </c>
      <c r="X38" s="39"/>
      <c r="Y38" s="39"/>
    </row>
    <row r="39" spans="1:25" s="42" customFormat="1" ht="26.25" hidden="1" customHeight="1">
      <c r="A39" s="28"/>
      <c r="B39" s="29"/>
      <c r="C39" s="30"/>
      <c r="D39" s="31"/>
      <c r="E39" s="32">
        <f t="shared" si="5"/>
        <v>0</v>
      </c>
      <c r="F39" s="33"/>
      <c r="G39" s="33"/>
      <c r="H39" s="34">
        <f t="shared" si="9"/>
        <v>0</v>
      </c>
      <c r="I39" s="35"/>
      <c r="J39" s="36">
        <f t="shared" si="0"/>
        <v>-90</v>
      </c>
      <c r="K39" s="37"/>
      <c r="L39" s="38"/>
      <c r="M39" s="39"/>
      <c r="N39" s="96"/>
      <c r="O39" s="112"/>
      <c r="P39" s="38"/>
      <c r="Q39" s="40"/>
      <c r="R39" s="191"/>
      <c r="S39" s="192"/>
      <c r="T39" s="192"/>
      <c r="U39" s="192"/>
      <c r="V39" s="193"/>
      <c r="W39" s="39" t="s">
        <v>18</v>
      </c>
      <c r="X39" s="39"/>
      <c r="Y39" s="39"/>
    </row>
    <row r="40" spans="1:25" s="42" customFormat="1" ht="26.25" hidden="1" customHeight="1">
      <c r="A40" s="28"/>
      <c r="B40" s="29"/>
      <c r="C40" s="30"/>
      <c r="D40" s="31"/>
      <c r="E40" s="32">
        <f t="shared" si="5"/>
        <v>0</v>
      </c>
      <c r="F40" s="33"/>
      <c r="G40" s="33"/>
      <c r="H40" s="34">
        <f t="shared" si="9"/>
        <v>0</v>
      </c>
      <c r="I40" s="35"/>
      <c r="J40" s="36">
        <f t="shared" si="0"/>
        <v>-90</v>
      </c>
      <c r="K40" s="37"/>
      <c r="L40" s="38"/>
      <c r="M40" s="39"/>
      <c r="N40" s="96"/>
      <c r="O40" s="112"/>
      <c r="P40" s="38"/>
      <c r="Q40" s="40"/>
      <c r="R40" s="191"/>
      <c r="S40" s="192"/>
      <c r="T40" s="192"/>
      <c r="U40" s="192"/>
      <c r="V40" s="193"/>
      <c r="W40" s="39" t="s">
        <v>18</v>
      </c>
      <c r="X40" s="39"/>
      <c r="Y40" s="39"/>
    </row>
    <row r="41" spans="1:25" s="42" customFormat="1" ht="26.25" hidden="1" customHeight="1">
      <c r="A41" s="28"/>
      <c r="B41" s="29"/>
      <c r="C41" s="30"/>
      <c r="D41" s="31"/>
      <c r="E41" s="32">
        <f t="shared" si="5"/>
        <v>0</v>
      </c>
      <c r="F41" s="33"/>
      <c r="G41" s="33"/>
      <c r="H41" s="34">
        <f t="shared" si="9"/>
        <v>0</v>
      </c>
      <c r="I41" s="35"/>
      <c r="J41" s="36">
        <f t="shared" si="0"/>
        <v>-90</v>
      </c>
      <c r="K41" s="37"/>
      <c r="L41" s="38"/>
      <c r="M41" s="39"/>
      <c r="N41" s="96"/>
      <c r="O41" s="112"/>
      <c r="P41" s="38"/>
      <c r="Q41" s="40"/>
      <c r="R41" s="191"/>
      <c r="S41" s="192"/>
      <c r="T41" s="192"/>
      <c r="U41" s="192"/>
      <c r="V41" s="193"/>
      <c r="W41" s="39" t="s">
        <v>18</v>
      </c>
      <c r="X41" s="39"/>
      <c r="Y41" s="39"/>
    </row>
    <row r="42" spans="1:25" s="42" customFormat="1" ht="26.25" hidden="1" customHeight="1">
      <c r="A42" s="28"/>
      <c r="B42" s="29"/>
      <c r="C42" s="30"/>
      <c r="D42" s="31"/>
      <c r="E42" s="32">
        <f t="shared" si="5"/>
        <v>0</v>
      </c>
      <c r="F42" s="33"/>
      <c r="G42" s="33"/>
      <c r="H42" s="34">
        <f t="shared" si="9"/>
        <v>0</v>
      </c>
      <c r="I42" s="35"/>
      <c r="J42" s="36">
        <f t="shared" si="0"/>
        <v>-90</v>
      </c>
      <c r="K42" s="37"/>
      <c r="L42" s="38"/>
      <c r="M42" s="39"/>
      <c r="N42" s="96"/>
      <c r="O42" s="112"/>
      <c r="P42" s="38"/>
      <c r="Q42" s="40"/>
      <c r="R42" s="191"/>
      <c r="S42" s="192"/>
      <c r="T42" s="192"/>
      <c r="U42" s="192"/>
      <c r="V42" s="193"/>
      <c r="W42" s="39" t="s">
        <v>18</v>
      </c>
      <c r="X42" s="39"/>
      <c r="Y42" s="39"/>
    </row>
    <row r="43" spans="1:25" s="42" customFormat="1" ht="26.25" hidden="1" customHeight="1">
      <c r="A43" s="28"/>
      <c r="B43" s="29"/>
      <c r="C43" s="30"/>
      <c r="D43" s="31"/>
      <c r="E43" s="32">
        <f t="shared" si="5"/>
        <v>0</v>
      </c>
      <c r="F43" s="33"/>
      <c r="G43" s="33"/>
      <c r="H43" s="34">
        <f>E43-G43-F43</f>
        <v>0</v>
      </c>
      <c r="I43" s="35"/>
      <c r="J43" s="36">
        <f t="shared" si="0"/>
        <v>-90</v>
      </c>
      <c r="K43" s="37"/>
      <c r="L43" s="38"/>
      <c r="M43" s="39"/>
      <c r="N43" s="96"/>
      <c r="O43" s="112"/>
      <c r="P43" s="38"/>
      <c r="Q43" s="40"/>
      <c r="R43" s="191"/>
      <c r="S43" s="192"/>
      <c r="T43" s="192"/>
      <c r="U43" s="192"/>
      <c r="V43" s="193"/>
      <c r="W43" s="39" t="s">
        <v>18</v>
      </c>
      <c r="X43" s="39"/>
      <c r="Y43" s="39"/>
    </row>
    <row r="44" spans="1:25" s="42" customFormat="1" ht="26.25" hidden="1" customHeight="1">
      <c r="A44" s="28"/>
      <c r="B44" s="29"/>
      <c r="C44" s="30"/>
      <c r="D44" s="31"/>
      <c r="E44" s="32">
        <f t="shared" si="5"/>
        <v>0</v>
      </c>
      <c r="F44" s="33"/>
      <c r="G44" s="33"/>
      <c r="H44" s="34">
        <f t="shared" ref="H44:H49" si="10">E44-G44-F44</f>
        <v>0</v>
      </c>
      <c r="I44" s="35"/>
      <c r="J44" s="36">
        <f t="shared" si="0"/>
        <v>-90</v>
      </c>
      <c r="K44" s="37"/>
      <c r="L44" s="38"/>
      <c r="M44" s="39"/>
      <c r="N44" s="96"/>
      <c r="O44" s="112"/>
      <c r="P44" s="38"/>
      <c r="Q44" s="40"/>
      <c r="R44" s="191"/>
      <c r="S44" s="192"/>
      <c r="T44" s="192"/>
      <c r="U44" s="192"/>
      <c r="V44" s="193"/>
      <c r="W44" s="39" t="s">
        <v>18</v>
      </c>
      <c r="X44" s="39"/>
      <c r="Y44" s="39"/>
    </row>
    <row r="45" spans="1:25" s="42" customFormat="1" ht="26.25" hidden="1" customHeight="1">
      <c r="A45" s="28"/>
      <c r="B45" s="29"/>
      <c r="C45" s="30"/>
      <c r="D45" s="31"/>
      <c r="E45" s="32">
        <f t="shared" si="5"/>
        <v>0</v>
      </c>
      <c r="F45" s="33"/>
      <c r="G45" s="33"/>
      <c r="H45" s="34">
        <f t="shared" si="10"/>
        <v>0</v>
      </c>
      <c r="I45" s="35"/>
      <c r="J45" s="36">
        <f t="shared" si="0"/>
        <v>-90</v>
      </c>
      <c r="K45" s="37"/>
      <c r="L45" s="38"/>
      <c r="M45" s="39"/>
      <c r="N45" s="96"/>
      <c r="O45" s="112"/>
      <c r="P45" s="38"/>
      <c r="Q45" s="40"/>
      <c r="R45" s="191"/>
      <c r="S45" s="192"/>
      <c r="T45" s="192"/>
      <c r="U45" s="192"/>
      <c r="V45" s="193"/>
      <c r="W45" s="39" t="s">
        <v>18</v>
      </c>
      <c r="X45" s="39"/>
      <c r="Y45" s="39"/>
    </row>
    <row r="46" spans="1:25" s="42" customFormat="1" ht="26.25" hidden="1" customHeight="1">
      <c r="A46" s="28"/>
      <c r="B46" s="29"/>
      <c r="C46" s="30"/>
      <c r="D46" s="31"/>
      <c r="E46" s="32">
        <f t="shared" si="5"/>
        <v>0</v>
      </c>
      <c r="F46" s="33"/>
      <c r="G46" s="33"/>
      <c r="H46" s="34">
        <f t="shared" si="10"/>
        <v>0</v>
      </c>
      <c r="I46" s="35"/>
      <c r="J46" s="36">
        <f t="shared" si="0"/>
        <v>-90</v>
      </c>
      <c r="K46" s="37"/>
      <c r="L46" s="38"/>
      <c r="M46" s="39"/>
      <c r="N46" s="96"/>
      <c r="O46" s="112"/>
      <c r="P46" s="38"/>
      <c r="Q46" s="40"/>
      <c r="R46" s="191"/>
      <c r="S46" s="192"/>
      <c r="T46" s="192"/>
      <c r="U46" s="192"/>
      <c r="V46" s="193"/>
      <c r="W46" s="39" t="s">
        <v>18</v>
      </c>
      <c r="X46" s="39"/>
      <c r="Y46" s="39"/>
    </row>
    <row r="47" spans="1:25" s="42" customFormat="1" ht="26.25" hidden="1" customHeight="1">
      <c r="A47" s="28"/>
      <c r="B47" s="29"/>
      <c r="C47" s="30"/>
      <c r="D47" s="31"/>
      <c r="E47" s="32">
        <f t="shared" si="5"/>
        <v>0</v>
      </c>
      <c r="F47" s="33"/>
      <c r="G47" s="33"/>
      <c r="H47" s="34">
        <f t="shared" si="10"/>
        <v>0</v>
      </c>
      <c r="I47" s="35"/>
      <c r="J47" s="36">
        <f t="shared" si="0"/>
        <v>-90</v>
      </c>
      <c r="K47" s="37"/>
      <c r="L47" s="38"/>
      <c r="M47" s="39"/>
      <c r="N47" s="96"/>
      <c r="O47" s="112"/>
      <c r="P47" s="38"/>
      <c r="Q47" s="40"/>
      <c r="R47" s="191"/>
      <c r="S47" s="192"/>
      <c r="T47" s="192"/>
      <c r="U47" s="192"/>
      <c r="V47" s="193"/>
      <c r="W47" s="39" t="s">
        <v>18</v>
      </c>
      <c r="X47" s="39"/>
      <c r="Y47" s="39"/>
    </row>
    <row r="48" spans="1:25" s="42" customFormat="1" ht="26.25" hidden="1" customHeight="1">
      <c r="A48" s="28"/>
      <c r="B48" s="29"/>
      <c r="C48" s="30"/>
      <c r="D48" s="31"/>
      <c r="E48" s="32">
        <f t="shared" si="5"/>
        <v>0</v>
      </c>
      <c r="F48" s="33"/>
      <c r="G48" s="33"/>
      <c r="H48" s="34">
        <f t="shared" si="10"/>
        <v>0</v>
      </c>
      <c r="I48" s="35"/>
      <c r="J48" s="36">
        <f t="shared" si="0"/>
        <v>-90</v>
      </c>
      <c r="K48" s="37"/>
      <c r="L48" s="38"/>
      <c r="M48" s="39"/>
      <c r="N48" s="96"/>
      <c r="O48" s="112"/>
      <c r="P48" s="38"/>
      <c r="Q48" s="40"/>
      <c r="R48" s="191"/>
      <c r="S48" s="192"/>
      <c r="T48" s="192"/>
      <c r="U48" s="192"/>
      <c r="V48" s="193"/>
      <c r="W48" s="39" t="s">
        <v>18</v>
      </c>
      <c r="X48" s="39"/>
      <c r="Y48" s="39"/>
    </row>
    <row r="49" spans="1:26" s="42" customFormat="1" ht="26.25" hidden="1" customHeight="1">
      <c r="A49" s="28"/>
      <c r="B49" s="29"/>
      <c r="C49" s="30"/>
      <c r="D49" s="31"/>
      <c r="E49" s="32">
        <f t="shared" si="5"/>
        <v>0</v>
      </c>
      <c r="F49" s="33"/>
      <c r="G49" s="33"/>
      <c r="H49" s="34">
        <f t="shared" si="10"/>
        <v>0</v>
      </c>
      <c r="I49" s="35"/>
      <c r="J49" s="36">
        <f t="shared" si="0"/>
        <v>-90</v>
      </c>
      <c r="K49" s="37"/>
      <c r="L49" s="38"/>
      <c r="M49" s="39"/>
      <c r="N49" s="96"/>
      <c r="O49" s="112"/>
      <c r="P49" s="38"/>
      <c r="Q49" s="40"/>
      <c r="R49" s="191"/>
      <c r="S49" s="192"/>
      <c r="T49" s="192"/>
      <c r="U49" s="192"/>
      <c r="V49" s="193"/>
      <c r="W49" s="39" t="s">
        <v>18</v>
      </c>
      <c r="X49" s="39"/>
      <c r="Y49" s="39"/>
    </row>
    <row r="50" spans="1:26" s="42" customFormat="1" ht="26.25" hidden="1" customHeight="1">
      <c r="A50" s="28"/>
      <c r="B50" s="29"/>
      <c r="C50" s="30"/>
      <c r="D50" s="31"/>
      <c r="E50" s="32">
        <f t="shared" si="5"/>
        <v>0</v>
      </c>
      <c r="F50" s="33"/>
      <c r="G50" s="33"/>
      <c r="H50" s="34">
        <f>E50-G50-F50</f>
        <v>0</v>
      </c>
      <c r="I50" s="35"/>
      <c r="J50" s="36">
        <f t="shared" si="0"/>
        <v>-90</v>
      </c>
      <c r="K50" s="37"/>
      <c r="L50" s="38"/>
      <c r="M50" s="39"/>
      <c r="N50" s="96"/>
      <c r="O50" s="112"/>
      <c r="P50" s="38"/>
      <c r="Q50" s="40"/>
      <c r="R50" s="191"/>
      <c r="S50" s="192"/>
      <c r="T50" s="192"/>
      <c r="U50" s="192"/>
      <c r="V50" s="193"/>
      <c r="W50" s="39" t="s">
        <v>18</v>
      </c>
      <c r="X50" s="39"/>
      <c r="Y50" s="39"/>
    </row>
    <row r="51" spans="1:26" s="42" customFormat="1" ht="26.25" hidden="1" customHeight="1">
      <c r="A51" s="28"/>
      <c r="B51" s="29"/>
      <c r="C51" s="30"/>
      <c r="D51" s="31"/>
      <c r="E51" s="32">
        <f t="shared" si="5"/>
        <v>0</v>
      </c>
      <c r="F51" s="33"/>
      <c r="G51" s="33"/>
      <c r="H51" s="34">
        <f t="shared" ref="H51:H57" si="11">E51-G51-F51</f>
        <v>0</v>
      </c>
      <c r="I51" s="35"/>
      <c r="J51" s="36">
        <f t="shared" si="0"/>
        <v>-90</v>
      </c>
      <c r="K51" s="37"/>
      <c r="L51" s="38"/>
      <c r="M51" s="39"/>
      <c r="N51" s="96"/>
      <c r="O51" s="112"/>
      <c r="P51" s="38"/>
      <c r="Q51" s="40"/>
      <c r="R51" s="191"/>
      <c r="S51" s="192"/>
      <c r="T51" s="192"/>
      <c r="U51" s="192"/>
      <c r="V51" s="193"/>
      <c r="W51" s="39" t="s">
        <v>18</v>
      </c>
      <c r="X51" s="39"/>
      <c r="Y51" s="39"/>
    </row>
    <row r="52" spans="1:26" s="42" customFormat="1" ht="26.25" hidden="1" customHeight="1">
      <c r="A52" s="28"/>
      <c r="B52" s="29"/>
      <c r="C52" s="30"/>
      <c r="D52" s="31"/>
      <c r="E52" s="32">
        <f t="shared" si="5"/>
        <v>0</v>
      </c>
      <c r="F52" s="33"/>
      <c r="G52" s="33"/>
      <c r="H52" s="34">
        <f t="shared" si="11"/>
        <v>0</v>
      </c>
      <c r="I52" s="35"/>
      <c r="J52" s="36">
        <f t="shared" si="0"/>
        <v>-90</v>
      </c>
      <c r="K52" s="37"/>
      <c r="L52" s="38"/>
      <c r="M52" s="39"/>
      <c r="N52" s="96"/>
      <c r="O52" s="112"/>
      <c r="P52" s="38"/>
      <c r="Q52" s="40"/>
      <c r="R52" s="191"/>
      <c r="S52" s="192"/>
      <c r="T52" s="192"/>
      <c r="U52" s="192"/>
      <c r="V52" s="193"/>
      <c r="W52" s="39" t="s">
        <v>18</v>
      </c>
      <c r="X52" s="39"/>
      <c r="Y52" s="39"/>
    </row>
    <row r="53" spans="1:26" s="42" customFormat="1" ht="26.25" hidden="1" customHeight="1">
      <c r="A53" s="28"/>
      <c r="B53" s="29"/>
      <c r="C53" s="30"/>
      <c r="D53" s="31"/>
      <c r="E53" s="32">
        <f t="shared" si="5"/>
        <v>0</v>
      </c>
      <c r="F53" s="33"/>
      <c r="G53" s="33"/>
      <c r="H53" s="34">
        <f t="shared" si="11"/>
        <v>0</v>
      </c>
      <c r="I53" s="35"/>
      <c r="J53" s="36">
        <f t="shared" si="0"/>
        <v>-90</v>
      </c>
      <c r="K53" s="37"/>
      <c r="L53" s="38"/>
      <c r="M53" s="39"/>
      <c r="N53" s="96"/>
      <c r="O53" s="112"/>
      <c r="P53" s="38"/>
      <c r="Q53" s="40"/>
      <c r="R53" s="191"/>
      <c r="S53" s="192"/>
      <c r="T53" s="192"/>
      <c r="U53" s="192"/>
      <c r="V53" s="193"/>
      <c r="W53" s="39" t="s">
        <v>18</v>
      </c>
      <c r="X53" s="39"/>
      <c r="Y53" s="39"/>
    </row>
    <row r="54" spans="1:26" s="42" customFormat="1" ht="26.25" hidden="1" customHeight="1">
      <c r="A54" s="28"/>
      <c r="B54" s="29"/>
      <c r="C54" s="30"/>
      <c r="D54" s="31"/>
      <c r="E54" s="32">
        <f t="shared" si="5"/>
        <v>0</v>
      </c>
      <c r="F54" s="33"/>
      <c r="G54" s="33"/>
      <c r="H54" s="34">
        <f t="shared" si="11"/>
        <v>0</v>
      </c>
      <c r="I54" s="35"/>
      <c r="J54" s="36">
        <f t="shared" si="0"/>
        <v>-90</v>
      </c>
      <c r="K54" s="37"/>
      <c r="L54" s="38"/>
      <c r="M54" s="39"/>
      <c r="N54" s="96"/>
      <c r="O54" s="112"/>
      <c r="P54" s="38"/>
      <c r="Q54" s="40"/>
      <c r="R54" s="191"/>
      <c r="S54" s="192"/>
      <c r="T54" s="192"/>
      <c r="U54" s="192"/>
      <c r="V54" s="193"/>
      <c r="W54" s="39" t="s">
        <v>18</v>
      </c>
      <c r="X54" s="39"/>
      <c r="Y54" s="39"/>
    </row>
    <row r="55" spans="1:26" s="42" customFormat="1" ht="26.25" hidden="1" customHeight="1">
      <c r="A55" s="28"/>
      <c r="B55" s="29"/>
      <c r="C55" s="30"/>
      <c r="D55" s="31"/>
      <c r="E55" s="32">
        <f t="shared" si="5"/>
        <v>0</v>
      </c>
      <c r="F55" s="33"/>
      <c r="G55" s="33"/>
      <c r="H55" s="34">
        <f t="shared" si="11"/>
        <v>0</v>
      </c>
      <c r="I55" s="35"/>
      <c r="J55" s="36">
        <f t="shared" si="0"/>
        <v>-90</v>
      </c>
      <c r="K55" s="37"/>
      <c r="L55" s="38"/>
      <c r="M55" s="39"/>
      <c r="N55" s="96"/>
      <c r="O55" s="112"/>
      <c r="P55" s="38"/>
      <c r="Q55" s="40"/>
      <c r="R55" s="191"/>
      <c r="S55" s="192"/>
      <c r="T55" s="192"/>
      <c r="U55" s="192"/>
      <c r="V55" s="193"/>
      <c r="W55" s="39" t="s">
        <v>18</v>
      </c>
      <c r="X55" s="39"/>
      <c r="Y55" s="39"/>
    </row>
    <row r="56" spans="1:26" s="42" customFormat="1" ht="26.25" hidden="1" customHeight="1">
      <c r="A56" s="28"/>
      <c r="B56" s="29"/>
      <c r="C56" s="30"/>
      <c r="D56" s="31"/>
      <c r="E56" s="32">
        <f t="shared" si="5"/>
        <v>0</v>
      </c>
      <c r="F56" s="33"/>
      <c r="G56" s="33"/>
      <c r="H56" s="34">
        <f t="shared" si="11"/>
        <v>0</v>
      </c>
      <c r="I56" s="35"/>
      <c r="J56" s="36">
        <f t="shared" si="0"/>
        <v>-90</v>
      </c>
      <c r="K56" s="37"/>
      <c r="L56" s="38"/>
      <c r="M56" s="39"/>
      <c r="N56" s="96"/>
      <c r="O56" s="112"/>
      <c r="P56" s="38"/>
      <c r="Q56" s="40"/>
      <c r="R56" s="191"/>
      <c r="S56" s="192"/>
      <c r="T56" s="192"/>
      <c r="U56" s="192"/>
      <c r="V56" s="193"/>
      <c r="W56" s="39" t="s">
        <v>18</v>
      </c>
      <c r="X56" s="39"/>
      <c r="Y56" s="39"/>
    </row>
    <row r="57" spans="1:26" s="42" customFormat="1" ht="26.25" hidden="1" customHeight="1">
      <c r="A57" s="28"/>
      <c r="B57" s="29"/>
      <c r="C57" s="30"/>
      <c r="D57" s="31"/>
      <c r="E57" s="32">
        <f t="shared" si="5"/>
        <v>0</v>
      </c>
      <c r="F57" s="33"/>
      <c r="G57" s="33"/>
      <c r="H57" s="34">
        <f t="shared" si="11"/>
        <v>0</v>
      </c>
      <c r="I57" s="35"/>
      <c r="J57" s="36">
        <f t="shared" si="0"/>
        <v>-90</v>
      </c>
      <c r="K57" s="37"/>
      <c r="L57" s="38"/>
      <c r="M57" s="39"/>
      <c r="N57" s="96"/>
      <c r="O57" s="112"/>
      <c r="P57" s="38"/>
      <c r="Q57" s="40"/>
      <c r="R57" s="191"/>
      <c r="S57" s="192"/>
      <c r="T57" s="192"/>
      <c r="U57" s="192"/>
      <c r="V57" s="193"/>
      <c r="W57" s="39" t="s">
        <v>18</v>
      </c>
      <c r="X57" s="39"/>
      <c r="Y57" s="39"/>
    </row>
    <row r="58" spans="1:26" s="42" customFormat="1" ht="26.25" hidden="1" customHeight="1">
      <c r="A58" s="43"/>
      <c r="B58" s="44"/>
      <c r="C58" s="45"/>
      <c r="D58" s="46"/>
      <c r="E58" s="32" t="s">
        <v>18</v>
      </c>
      <c r="F58" s="47" t="s">
        <v>18</v>
      </c>
      <c r="G58" s="48" t="s">
        <v>18</v>
      </c>
      <c r="H58" s="34" t="s">
        <v>18</v>
      </c>
      <c r="I58" s="49" t="s">
        <v>18</v>
      </c>
      <c r="J58" s="36" t="e">
        <f t="shared" si="0"/>
        <v>#VALUE!</v>
      </c>
      <c r="K58" s="50" t="s">
        <v>18</v>
      </c>
      <c r="L58" s="51" t="s">
        <v>18</v>
      </c>
      <c r="M58" s="52" t="s">
        <v>18</v>
      </c>
      <c r="N58" s="97" t="s">
        <v>18</v>
      </c>
      <c r="O58" s="108" t="s">
        <v>18</v>
      </c>
      <c r="P58" s="51" t="s">
        <v>18</v>
      </c>
      <c r="Q58" s="53" t="s">
        <v>18</v>
      </c>
      <c r="R58" s="194"/>
      <c r="S58" s="195"/>
      <c r="T58" s="195"/>
      <c r="U58" s="195"/>
      <c r="V58" s="196"/>
      <c r="W58" s="39"/>
      <c r="X58" s="39" t="s">
        <v>18</v>
      </c>
      <c r="Y58" s="39" t="s">
        <v>18</v>
      </c>
    </row>
    <row r="59" spans="1:26" ht="7.5" customHeight="1" thickBot="1">
      <c r="A59" s="54"/>
      <c r="B59" s="55"/>
      <c r="C59" s="56"/>
      <c r="D59" s="57"/>
      <c r="E59" s="58">
        <v>0</v>
      </c>
      <c r="F59" s="59"/>
      <c r="G59" s="59"/>
      <c r="H59" s="60">
        <v>0</v>
      </c>
      <c r="I59" s="61"/>
      <c r="J59" s="62"/>
      <c r="K59" s="63"/>
      <c r="L59" s="64"/>
      <c r="M59" s="59"/>
      <c r="N59" s="98"/>
      <c r="O59" s="109"/>
      <c r="P59" s="103"/>
      <c r="Q59" s="65"/>
      <c r="R59" s="197"/>
      <c r="S59" s="198"/>
      <c r="T59" s="198"/>
      <c r="U59" s="198"/>
      <c r="V59" s="199"/>
      <c r="W59" s="121"/>
      <c r="X59" s="121"/>
      <c r="Y59" s="121"/>
    </row>
    <row r="60" spans="1:26" s="66" customFormat="1" ht="30.75" customHeight="1">
      <c r="B60" s="67"/>
      <c r="D60" s="68"/>
      <c r="E60" s="69">
        <f>SUM(E2:E59)</f>
        <v>46</v>
      </c>
      <c r="F60" s="70">
        <f>SUM(F2:F59)</f>
        <v>5</v>
      </c>
      <c r="G60" s="70">
        <f>SUM(G2:G59)</f>
        <v>7</v>
      </c>
      <c r="H60" s="71">
        <f>E60-F60-G60</f>
        <v>34</v>
      </c>
      <c r="I60" s="72">
        <f>SUM(I2:I59)</f>
        <v>41</v>
      </c>
      <c r="J60" s="73" t="e">
        <f t="shared" ref="J60:Q60" si="12">SUM(J2:J59)</f>
        <v>#VALUE!</v>
      </c>
      <c r="K60" s="74">
        <f>SUM(K2:K59)</f>
        <v>19</v>
      </c>
      <c r="L60" s="75">
        <f>SUM(L2:L59)</f>
        <v>0</v>
      </c>
      <c r="M60" s="76">
        <f t="shared" si="12"/>
        <v>6</v>
      </c>
      <c r="N60" s="99">
        <f t="shared" si="12"/>
        <v>11</v>
      </c>
      <c r="O60" s="110">
        <f>SUM(O2:O59)</f>
        <v>5</v>
      </c>
      <c r="P60" s="104">
        <f t="shared" si="12"/>
        <v>0</v>
      </c>
      <c r="Q60" s="76">
        <f t="shared" si="12"/>
        <v>0</v>
      </c>
      <c r="R60" s="77">
        <f>SUM(L60:Q60)</f>
        <v>22</v>
      </c>
      <c r="S60" s="200" t="s">
        <v>19</v>
      </c>
      <c r="T60" s="201"/>
      <c r="U60" s="201"/>
      <c r="V60" s="202"/>
      <c r="W60" s="120">
        <v>1</v>
      </c>
      <c r="X60" s="120">
        <f>SUM(X2:X59)</f>
        <v>0</v>
      </c>
      <c r="Y60" s="120">
        <f>SUM(Y2:Y59)</f>
        <v>0</v>
      </c>
      <c r="Z60" s="79">
        <f>SUM(X60:Y60)</f>
        <v>0</v>
      </c>
    </row>
    <row r="61" spans="1:26" ht="147" thickBot="1">
      <c r="E61" s="81" t="s">
        <v>20</v>
      </c>
      <c r="F61" s="82" t="s">
        <v>21</v>
      </c>
      <c r="G61" s="82" t="s">
        <v>22</v>
      </c>
      <c r="H61" s="83" t="s">
        <v>5</v>
      </c>
      <c r="I61" s="84" t="s">
        <v>23</v>
      </c>
      <c r="J61" s="85" t="s">
        <v>7</v>
      </c>
      <c r="K61" s="86" t="s">
        <v>8</v>
      </c>
      <c r="L61" s="87" t="s">
        <v>9</v>
      </c>
      <c r="M61" s="88" t="s">
        <v>10</v>
      </c>
      <c r="N61" s="100" t="s">
        <v>11</v>
      </c>
      <c r="O61" s="111" t="s">
        <v>4</v>
      </c>
      <c r="P61" s="105" t="s">
        <v>24</v>
      </c>
      <c r="Q61" s="88" t="s">
        <v>25</v>
      </c>
      <c r="R61" s="89" t="s">
        <v>26</v>
      </c>
      <c r="S61" s="188"/>
      <c r="T61" s="189"/>
      <c r="U61" s="189"/>
      <c r="V61" s="190"/>
    </row>
    <row r="62" spans="1:26" s="80" customFormat="1">
      <c r="A62"/>
      <c r="B62" s="1"/>
      <c r="I62" s="90">
        <f>I60+G60</f>
        <v>48</v>
      </c>
      <c r="J62" s="66"/>
      <c r="K62" s="91"/>
      <c r="M62" s="80">
        <f>L60+M60</f>
        <v>6</v>
      </c>
      <c r="R62" s="92"/>
      <c r="S62" s="92"/>
      <c r="T62" s="92"/>
      <c r="U62" s="92"/>
      <c r="V62" s="92"/>
      <c r="W62" s="27"/>
      <c r="X62" s="27"/>
      <c r="Y62" s="27"/>
    </row>
    <row r="63" spans="1:26" s="80" customFormat="1">
      <c r="A63"/>
      <c r="B63" s="1"/>
      <c r="E63" s="93"/>
      <c r="I63" s="90"/>
      <c r="J63" s="66"/>
      <c r="K63" s="91"/>
      <c r="R63" s="92"/>
      <c r="S63" s="92"/>
      <c r="T63" s="92"/>
      <c r="U63" s="92"/>
      <c r="V63" s="92"/>
      <c r="W63" s="27"/>
      <c r="X63" s="27"/>
      <c r="Y63" s="27"/>
    </row>
  </sheetData>
  <mergeCells count="61">
    <mergeCell ref="R6:V6"/>
    <mergeCell ref="R1:V1"/>
    <mergeCell ref="R2:V2"/>
    <mergeCell ref="R3:V3"/>
    <mergeCell ref="R4:V4"/>
    <mergeCell ref="R5:V5"/>
    <mergeCell ref="R18:V18"/>
    <mergeCell ref="R7:V7"/>
    <mergeCell ref="R8:V8"/>
    <mergeCell ref="R9:V9"/>
    <mergeCell ref="R10:V10"/>
    <mergeCell ref="R11:V11"/>
    <mergeCell ref="R12:V12"/>
    <mergeCell ref="R13:V13"/>
    <mergeCell ref="R14:V14"/>
    <mergeCell ref="R15:V15"/>
    <mergeCell ref="R16:V16"/>
    <mergeCell ref="R17:V17"/>
    <mergeCell ref="R30:V30"/>
    <mergeCell ref="R19:V19"/>
    <mergeCell ref="R20:V20"/>
    <mergeCell ref="R21:V21"/>
    <mergeCell ref="R22:V22"/>
    <mergeCell ref="R23:V23"/>
    <mergeCell ref="R24:V24"/>
    <mergeCell ref="R25:V25"/>
    <mergeCell ref="R26:V26"/>
    <mergeCell ref="R27:V27"/>
    <mergeCell ref="R28:V28"/>
    <mergeCell ref="R29:V29"/>
    <mergeCell ref="R42:V42"/>
    <mergeCell ref="R31:V31"/>
    <mergeCell ref="R32:V32"/>
    <mergeCell ref="R33:V33"/>
    <mergeCell ref="R34:V34"/>
    <mergeCell ref="R35:V35"/>
    <mergeCell ref="R36:V36"/>
    <mergeCell ref="R37:V37"/>
    <mergeCell ref="R38:V38"/>
    <mergeCell ref="R39:V39"/>
    <mergeCell ref="R40:V40"/>
    <mergeCell ref="R41:V41"/>
    <mergeCell ref="R54:V54"/>
    <mergeCell ref="R43:V43"/>
    <mergeCell ref="R44:V44"/>
    <mergeCell ref="R45:V45"/>
    <mergeCell ref="R46:V46"/>
    <mergeCell ref="R47:V47"/>
    <mergeCell ref="R48:V48"/>
    <mergeCell ref="R49:V49"/>
    <mergeCell ref="R50:V50"/>
    <mergeCell ref="R51:V51"/>
    <mergeCell ref="R52:V52"/>
    <mergeCell ref="R53:V53"/>
    <mergeCell ref="S61:V61"/>
    <mergeCell ref="R55:V55"/>
    <mergeCell ref="R56:V56"/>
    <mergeCell ref="R57:V57"/>
    <mergeCell ref="R58:V58"/>
    <mergeCell ref="R59:V59"/>
    <mergeCell ref="S60:V60"/>
  </mergeCells>
  <conditionalFormatting sqref="J1:J61">
    <cfRule type="cellIs" dxfId="19" priority="5" stopIfTrue="1" operator="equal">
      <formula>-90</formula>
    </cfRule>
  </conditionalFormatting>
  <conditionalFormatting sqref="J3:J58">
    <cfRule type="cellIs" dxfId="18" priority="6" operator="equal">
      <formula>0</formula>
    </cfRule>
    <cfRule type="cellIs" dxfId="17" priority="7" operator="lessThan">
      <formula>0</formula>
    </cfRule>
    <cfRule type="cellIs" dxfId="16" priority="8" operator="greaterThan">
      <formula>0</formula>
    </cfRule>
  </conditionalFormatting>
  <pageMargins left="0.25" right="0.25" top="0.75" bottom="0.75" header="0.3" footer="0.3"/>
  <pageSetup scale="10" orientation="landscape" horizontalDpi="4294967295" vertic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57BDAF-E0A7-4712-B425-53A59EFB066F}">
  <sheetPr>
    <tabColor rgb="FF00B050"/>
  </sheetPr>
  <dimension ref="A1:Z63"/>
  <sheetViews>
    <sheetView zoomScale="80" zoomScaleNormal="80" workbookViewId="0">
      <pane ySplit="2" topLeftCell="A46" activePane="bottomLeft" state="frozen"/>
      <selection activeCell="Q61" sqref="Q61"/>
      <selection pane="bottomLeft" activeCell="Q61" sqref="Q61"/>
    </sheetView>
  </sheetViews>
  <sheetFormatPr defaultRowHeight="15"/>
  <cols>
    <col min="1" max="1" width="7.5" customWidth="1"/>
    <col min="2" max="2" width="7.5" style="1" bestFit="1" customWidth="1"/>
    <col min="3" max="4" width="10" style="80" customWidth="1"/>
    <col min="5" max="5" width="5.75" style="80" customWidth="1"/>
    <col min="6" max="7" width="3.625" style="80" bestFit="1" customWidth="1"/>
    <col min="8" max="8" width="5.5" style="80" customWidth="1"/>
    <col min="9" max="9" width="6.625" style="90" customWidth="1"/>
    <col min="10" max="10" width="2.875" style="66" bestFit="1" customWidth="1"/>
    <col min="11" max="11" width="6.625" style="91" customWidth="1"/>
    <col min="12" max="12" width="3.375" style="80" bestFit="1" customWidth="1"/>
    <col min="13" max="13" width="3.375" style="80" customWidth="1"/>
    <col min="14" max="14" width="3.25" style="80" bestFit="1" customWidth="1"/>
    <col min="15" max="15" width="3.25" style="80" customWidth="1"/>
    <col min="16" max="17" width="3.25" style="80" bestFit="1" customWidth="1"/>
    <col min="18" max="21" width="10.875" style="92" customWidth="1"/>
    <col min="22" max="22" width="14.5" style="92" customWidth="1"/>
    <col min="23" max="23" width="4.375" style="27" bestFit="1" customWidth="1"/>
    <col min="24" max="25" width="3.625" style="27" bestFit="1" customWidth="1"/>
  </cols>
  <sheetData>
    <row r="1" spans="1:25" s="14" customFormat="1" ht="82.5">
      <c r="A1" s="125">
        <v>45344</v>
      </c>
      <c r="B1" s="1"/>
      <c r="C1" s="2" t="s">
        <v>0</v>
      </c>
      <c r="D1" s="3" t="s">
        <v>1</v>
      </c>
      <c r="E1" s="4" t="s">
        <v>2</v>
      </c>
      <c r="F1" s="5" t="s">
        <v>3</v>
      </c>
      <c r="G1" s="5" t="s">
        <v>4</v>
      </c>
      <c r="H1" s="6" t="s">
        <v>5</v>
      </c>
      <c r="I1" s="7" t="s">
        <v>6</v>
      </c>
      <c r="J1" s="8" t="s">
        <v>7</v>
      </c>
      <c r="K1" s="9" t="s">
        <v>8</v>
      </c>
      <c r="L1" s="10" t="s">
        <v>9</v>
      </c>
      <c r="M1" s="11" t="s">
        <v>10</v>
      </c>
      <c r="N1" s="94" t="s">
        <v>11</v>
      </c>
      <c r="O1" s="106" t="s">
        <v>4</v>
      </c>
      <c r="P1" s="101" t="s">
        <v>12</v>
      </c>
      <c r="Q1" s="12" t="s">
        <v>13</v>
      </c>
      <c r="R1" s="206" t="s">
        <v>14</v>
      </c>
      <c r="S1" s="207"/>
      <c r="T1" s="207"/>
      <c r="U1" s="207"/>
      <c r="V1" s="208"/>
      <c r="W1" s="119" t="s">
        <v>15</v>
      </c>
      <c r="X1" s="119" t="s">
        <v>16</v>
      </c>
      <c r="Y1" s="119" t="s">
        <v>17</v>
      </c>
    </row>
    <row r="2" spans="1:25" ht="7.5" customHeight="1">
      <c r="A2" s="15"/>
      <c r="B2" s="16"/>
      <c r="C2" s="17"/>
      <c r="D2" s="18"/>
      <c r="E2" s="19">
        <v>0</v>
      </c>
      <c r="F2" s="20"/>
      <c r="G2" s="20"/>
      <c r="H2" s="21">
        <v>0</v>
      </c>
      <c r="I2" s="22"/>
      <c r="J2" s="23"/>
      <c r="K2" s="24"/>
      <c r="L2" s="25"/>
      <c r="M2" s="20"/>
      <c r="N2" s="95"/>
      <c r="O2" s="107"/>
      <c r="P2" s="102"/>
      <c r="Q2" s="26"/>
      <c r="R2" s="209"/>
      <c r="S2" s="210"/>
      <c r="T2" s="210"/>
      <c r="U2" s="210"/>
      <c r="V2" s="211"/>
      <c r="W2" s="121"/>
      <c r="X2" s="121"/>
      <c r="Y2" s="121"/>
    </row>
    <row r="3" spans="1:25" s="42" customFormat="1" ht="26.25" customHeight="1">
      <c r="A3" s="28"/>
      <c r="B3" s="29"/>
      <c r="C3" s="30"/>
      <c r="D3" s="31"/>
      <c r="E3" s="32">
        <f>IF(ISBLANK(D3),0,(D3-C3+1))</f>
        <v>0</v>
      </c>
      <c r="F3" s="33"/>
      <c r="G3" s="33"/>
      <c r="H3" s="34">
        <f>E3-G3-F3</f>
        <v>0</v>
      </c>
      <c r="I3" s="35"/>
      <c r="J3" s="36">
        <f t="shared" ref="J3:J58" si="0">IF(ISBLANK(I3),-90,(-((I3)-(SUM(L3:Q3,K3)))))</f>
        <v>-90</v>
      </c>
      <c r="K3" s="37"/>
      <c r="L3" s="38"/>
      <c r="M3" s="39"/>
      <c r="N3" s="96"/>
      <c r="O3" s="112"/>
      <c r="P3" s="38"/>
      <c r="Q3" s="40"/>
      <c r="R3" s="191"/>
      <c r="S3" s="192"/>
      <c r="T3" s="192"/>
      <c r="U3" s="192"/>
      <c r="V3" s="193"/>
      <c r="W3" s="39" t="s">
        <v>18</v>
      </c>
      <c r="X3" s="39"/>
      <c r="Y3" s="39"/>
    </row>
    <row r="4" spans="1:25" s="42" customFormat="1" ht="26.25" customHeight="1">
      <c r="A4" s="28"/>
      <c r="B4" s="29"/>
      <c r="C4" s="30"/>
      <c r="D4" s="31"/>
      <c r="E4" s="32">
        <f t="shared" ref="E4:E57" si="1">IF(ISBLANK(D4),0,(D4-C4+1))</f>
        <v>0</v>
      </c>
      <c r="F4" s="33"/>
      <c r="G4" s="33"/>
      <c r="H4" s="34">
        <f t="shared" ref="H4" si="2">E4-G4-F4</f>
        <v>0</v>
      </c>
      <c r="I4" s="35"/>
      <c r="J4" s="36">
        <f t="shared" si="0"/>
        <v>-90</v>
      </c>
      <c r="K4" s="37"/>
      <c r="L4" s="38"/>
      <c r="M4" s="39"/>
      <c r="N4" s="96"/>
      <c r="O4" s="112"/>
      <c r="P4" s="38"/>
      <c r="Q4" s="40"/>
      <c r="R4" s="191"/>
      <c r="S4" s="192"/>
      <c r="T4" s="192"/>
      <c r="U4" s="192"/>
      <c r="V4" s="193"/>
      <c r="W4" s="39" t="s">
        <v>18</v>
      </c>
      <c r="X4" s="39"/>
      <c r="Y4" s="39"/>
    </row>
    <row r="5" spans="1:25" s="42" customFormat="1" ht="26.25" customHeight="1">
      <c r="A5" s="28">
        <v>0.39583333333333331</v>
      </c>
      <c r="B5" s="29" t="s">
        <v>72</v>
      </c>
      <c r="C5" s="30" t="s">
        <v>18</v>
      </c>
      <c r="D5" s="31" t="s">
        <v>18</v>
      </c>
      <c r="E5" s="32" t="s">
        <v>18</v>
      </c>
      <c r="F5" s="33"/>
      <c r="G5" s="33"/>
      <c r="H5" s="34" t="s">
        <v>18</v>
      </c>
      <c r="I5" s="35" t="s">
        <v>18</v>
      </c>
      <c r="J5" s="36" t="e">
        <f t="shared" si="0"/>
        <v>#VALUE!</v>
      </c>
      <c r="K5" s="37" t="s">
        <v>18</v>
      </c>
      <c r="L5" s="38" t="s">
        <v>18</v>
      </c>
      <c r="M5" s="39" t="s">
        <v>18</v>
      </c>
      <c r="N5" s="96" t="s">
        <v>18</v>
      </c>
      <c r="O5" s="112" t="s">
        <v>18</v>
      </c>
      <c r="P5" s="38"/>
      <c r="Q5" s="40"/>
      <c r="R5" s="227" t="s">
        <v>73</v>
      </c>
      <c r="S5" s="228"/>
      <c r="T5" s="228"/>
      <c r="U5" s="228"/>
      <c r="V5" s="249"/>
      <c r="W5" s="39" t="s">
        <v>18</v>
      </c>
      <c r="X5" s="39"/>
      <c r="Y5" s="39"/>
    </row>
    <row r="6" spans="1:25" s="42" customFormat="1" ht="26.25" customHeight="1">
      <c r="A6" s="28">
        <v>0.41666666666666669</v>
      </c>
      <c r="B6" s="29" t="s">
        <v>74</v>
      </c>
      <c r="C6" s="30">
        <v>862</v>
      </c>
      <c r="D6" s="31">
        <v>863</v>
      </c>
      <c r="E6" s="32">
        <f t="shared" ref="E6:E7" si="3">IF(ISBLANK(C6),0,(D6-C6+1))</f>
        <v>2</v>
      </c>
      <c r="F6" s="33"/>
      <c r="G6" s="33"/>
      <c r="H6" s="34">
        <f t="shared" ref="H6:H9" si="4">E6-G6-F6</f>
        <v>2</v>
      </c>
      <c r="I6" s="35">
        <f>1+0</f>
        <v>1</v>
      </c>
      <c r="J6" s="36">
        <f t="shared" si="0"/>
        <v>0</v>
      </c>
      <c r="K6" s="37">
        <v>1</v>
      </c>
      <c r="L6" s="38">
        <v>0</v>
      </c>
      <c r="M6" s="39">
        <v>0</v>
      </c>
      <c r="N6" s="96">
        <v>0</v>
      </c>
      <c r="O6" s="112">
        <v>0</v>
      </c>
      <c r="P6" s="38"/>
      <c r="Q6" s="40"/>
      <c r="R6" s="250" t="s">
        <v>75</v>
      </c>
      <c r="S6" s="251"/>
      <c r="T6" s="251"/>
      <c r="U6" s="251"/>
      <c r="V6" s="252"/>
      <c r="W6" s="39" t="s">
        <v>18</v>
      </c>
      <c r="X6" s="39"/>
      <c r="Y6" s="39"/>
    </row>
    <row r="7" spans="1:25" s="42" customFormat="1" ht="26.25" customHeight="1">
      <c r="A7" s="28">
        <v>0.45833333333333331</v>
      </c>
      <c r="B7" s="29" t="s">
        <v>76</v>
      </c>
      <c r="C7" s="30">
        <v>864</v>
      </c>
      <c r="D7" s="31">
        <v>865</v>
      </c>
      <c r="E7" s="32">
        <f t="shared" si="3"/>
        <v>2</v>
      </c>
      <c r="F7" s="33"/>
      <c r="G7" s="33"/>
      <c r="H7" s="34">
        <f t="shared" si="4"/>
        <v>2</v>
      </c>
      <c r="I7" s="35">
        <f>2+0</f>
        <v>2</v>
      </c>
      <c r="J7" s="36">
        <f t="shared" si="0"/>
        <v>0</v>
      </c>
      <c r="K7" s="37">
        <v>0</v>
      </c>
      <c r="L7" s="38">
        <v>0</v>
      </c>
      <c r="M7" s="39">
        <v>0</v>
      </c>
      <c r="N7" s="96">
        <v>2</v>
      </c>
      <c r="O7" s="112">
        <v>0</v>
      </c>
      <c r="P7" s="38"/>
      <c r="Q7" s="40"/>
      <c r="R7" s="242" t="s">
        <v>77</v>
      </c>
      <c r="S7" s="243"/>
      <c r="T7" s="243"/>
      <c r="U7" s="243"/>
      <c r="V7" s="244"/>
      <c r="W7" s="39" t="s">
        <v>18</v>
      </c>
      <c r="X7" s="39"/>
      <c r="Y7" s="39"/>
    </row>
    <row r="8" spans="1:25" s="42" customFormat="1" ht="26.25" customHeight="1">
      <c r="A8" s="28">
        <v>0.5</v>
      </c>
      <c r="B8" s="29" t="s">
        <v>72</v>
      </c>
      <c r="C8" s="30" t="s">
        <v>18</v>
      </c>
      <c r="D8" s="31" t="s">
        <v>18</v>
      </c>
      <c r="E8" s="32" t="s">
        <v>18</v>
      </c>
      <c r="F8" s="33"/>
      <c r="G8" s="33"/>
      <c r="H8" s="34" t="s">
        <v>18</v>
      </c>
      <c r="I8" s="35">
        <v>0</v>
      </c>
      <c r="J8" s="36">
        <f t="shared" si="0"/>
        <v>0</v>
      </c>
      <c r="K8" s="37" t="s">
        <v>18</v>
      </c>
      <c r="L8" s="38" t="s">
        <v>18</v>
      </c>
      <c r="M8" s="39" t="s">
        <v>18</v>
      </c>
      <c r="N8" s="96" t="s">
        <v>18</v>
      </c>
      <c r="O8" s="112" t="s">
        <v>18</v>
      </c>
      <c r="P8" s="38"/>
      <c r="Q8" s="40"/>
      <c r="R8" s="245" t="s">
        <v>78</v>
      </c>
      <c r="S8" s="246"/>
      <c r="T8" s="246"/>
      <c r="U8" s="246"/>
      <c r="V8" s="247"/>
      <c r="W8" s="39" t="s">
        <v>18</v>
      </c>
      <c r="X8" s="39"/>
      <c r="Y8" s="39"/>
    </row>
    <row r="9" spans="1:25" s="42" customFormat="1" ht="26.25" customHeight="1">
      <c r="A9" s="28">
        <v>4.1666666666666664E-2</v>
      </c>
      <c r="B9" s="29" t="s">
        <v>67</v>
      </c>
      <c r="C9" s="30">
        <v>866</v>
      </c>
      <c r="D9" s="31">
        <v>886</v>
      </c>
      <c r="E9" s="32">
        <f t="shared" ref="E9:E14" si="5">IF(ISBLANK(C9),0,(D9-C9+1))</f>
        <v>21</v>
      </c>
      <c r="F9" s="33"/>
      <c r="G9" s="33"/>
      <c r="H9" s="34">
        <f t="shared" si="4"/>
        <v>21</v>
      </c>
      <c r="I9" s="35">
        <f>19+2</f>
        <v>21</v>
      </c>
      <c r="J9" s="36">
        <f t="shared" si="0"/>
        <v>0</v>
      </c>
      <c r="K9" s="37">
        <v>13</v>
      </c>
      <c r="L9" s="38">
        <v>0</v>
      </c>
      <c r="M9" s="39">
        <v>0</v>
      </c>
      <c r="N9" s="96">
        <v>8</v>
      </c>
      <c r="O9" s="112">
        <v>0</v>
      </c>
      <c r="P9" s="38"/>
      <c r="Q9" s="40"/>
      <c r="R9" s="236"/>
      <c r="S9" s="237"/>
      <c r="T9" s="237"/>
      <c r="U9" s="237"/>
      <c r="V9" s="248"/>
      <c r="W9" s="39" t="s">
        <v>18</v>
      </c>
      <c r="X9" s="39"/>
      <c r="Y9" s="39"/>
    </row>
    <row r="10" spans="1:25" s="42" customFormat="1" ht="26.25" customHeight="1">
      <c r="A10" s="28" t="s">
        <v>79</v>
      </c>
      <c r="B10" s="29" t="s">
        <v>46</v>
      </c>
      <c r="C10" s="30" t="s">
        <v>18</v>
      </c>
      <c r="D10" s="31" t="s">
        <v>18</v>
      </c>
      <c r="E10" s="32" t="s">
        <v>18</v>
      </c>
      <c r="F10" s="33"/>
      <c r="G10" s="33"/>
      <c r="H10" s="34" t="s">
        <v>18</v>
      </c>
      <c r="I10" s="35" t="s">
        <v>18</v>
      </c>
      <c r="J10" s="36" t="e">
        <f t="shared" si="0"/>
        <v>#VALUE!</v>
      </c>
      <c r="K10" s="37" t="s">
        <v>18</v>
      </c>
      <c r="L10" s="38" t="s">
        <v>18</v>
      </c>
      <c r="M10" s="39" t="s">
        <v>18</v>
      </c>
      <c r="N10" s="96" t="s">
        <v>18</v>
      </c>
      <c r="O10" s="112" t="s">
        <v>18</v>
      </c>
      <c r="P10" s="38"/>
      <c r="Q10" s="40"/>
      <c r="R10" s="227" t="s">
        <v>80</v>
      </c>
      <c r="S10" s="228"/>
      <c r="T10" s="228"/>
      <c r="U10" s="228"/>
      <c r="V10" s="249"/>
      <c r="W10" s="39" t="s">
        <v>18</v>
      </c>
      <c r="X10" s="39"/>
      <c r="Y10" s="39"/>
    </row>
    <row r="11" spans="1:25" s="42" customFormat="1" ht="26.25" customHeight="1">
      <c r="A11" s="28" t="s">
        <v>81</v>
      </c>
      <c r="B11" s="29" t="s">
        <v>53</v>
      </c>
      <c r="C11" s="30">
        <v>887</v>
      </c>
      <c r="D11" s="31">
        <v>900</v>
      </c>
      <c r="E11" s="32">
        <f t="shared" si="5"/>
        <v>14</v>
      </c>
      <c r="F11" s="33"/>
      <c r="G11" s="33"/>
      <c r="H11" s="34">
        <f>E11-G11-F11</f>
        <v>14</v>
      </c>
      <c r="I11" s="35">
        <f>12+2</f>
        <v>14</v>
      </c>
      <c r="J11" s="36">
        <f t="shared" si="0"/>
        <v>0</v>
      </c>
      <c r="K11" s="37">
        <v>5</v>
      </c>
      <c r="L11" s="38">
        <v>0</v>
      </c>
      <c r="M11" s="39">
        <v>3</v>
      </c>
      <c r="N11" s="96">
        <v>4</v>
      </c>
      <c r="O11" s="112">
        <v>2</v>
      </c>
      <c r="P11" s="38"/>
      <c r="Q11" s="40"/>
      <c r="R11" s="236"/>
      <c r="S11" s="237"/>
      <c r="T11" s="237"/>
      <c r="U11" s="237"/>
      <c r="V11" s="248"/>
      <c r="W11" s="39" t="s">
        <v>18</v>
      </c>
      <c r="X11" s="39"/>
      <c r="Y11" s="39"/>
    </row>
    <row r="12" spans="1:25" s="42" customFormat="1" ht="26.25" customHeight="1">
      <c r="A12" s="28" t="s">
        <v>81</v>
      </c>
      <c r="B12" s="29" t="s">
        <v>82</v>
      </c>
      <c r="C12" s="30" t="s">
        <v>18</v>
      </c>
      <c r="D12" s="31" t="s">
        <v>18</v>
      </c>
      <c r="E12" s="32" t="s">
        <v>18</v>
      </c>
      <c r="F12" s="33"/>
      <c r="G12" s="33"/>
      <c r="H12" s="34" t="s">
        <v>18</v>
      </c>
      <c r="I12" s="35" t="s">
        <v>18</v>
      </c>
      <c r="J12" s="36" t="e">
        <f t="shared" si="0"/>
        <v>#VALUE!</v>
      </c>
      <c r="K12" s="37" t="s">
        <v>18</v>
      </c>
      <c r="L12" s="38" t="s">
        <v>18</v>
      </c>
      <c r="M12" s="39" t="s">
        <v>18</v>
      </c>
      <c r="N12" s="96" t="s">
        <v>18</v>
      </c>
      <c r="O12" s="112" t="s">
        <v>18</v>
      </c>
      <c r="P12" s="38"/>
      <c r="Q12" s="40"/>
      <c r="R12" s="227" t="s">
        <v>83</v>
      </c>
      <c r="S12" s="228"/>
      <c r="T12" s="228"/>
      <c r="U12" s="228"/>
      <c r="V12" s="249"/>
      <c r="W12" s="39" t="s">
        <v>18</v>
      </c>
      <c r="X12" s="39"/>
      <c r="Y12" s="39"/>
    </row>
    <row r="13" spans="1:25" s="42" customFormat="1" ht="26.25" customHeight="1">
      <c r="A13" s="28" t="s">
        <v>84</v>
      </c>
      <c r="B13" s="29" t="s">
        <v>46</v>
      </c>
      <c r="C13" s="30">
        <v>901</v>
      </c>
      <c r="D13" s="31">
        <v>910</v>
      </c>
      <c r="E13" s="32">
        <f t="shared" si="5"/>
        <v>10</v>
      </c>
      <c r="F13" s="33"/>
      <c r="G13" s="33"/>
      <c r="H13" s="34">
        <f t="shared" ref="H13:H14" si="6">E13-G13-F13</f>
        <v>10</v>
      </c>
      <c r="I13" s="35">
        <f>10+0</f>
        <v>10</v>
      </c>
      <c r="J13" s="36">
        <f t="shared" si="0"/>
        <v>0</v>
      </c>
      <c r="K13" s="37">
        <v>6</v>
      </c>
      <c r="L13" s="38">
        <v>0</v>
      </c>
      <c r="M13" s="39">
        <v>0</v>
      </c>
      <c r="N13" s="96">
        <v>4</v>
      </c>
      <c r="O13" s="112">
        <v>0</v>
      </c>
      <c r="P13" s="38"/>
      <c r="Q13" s="40"/>
      <c r="R13" s="236"/>
      <c r="S13" s="237"/>
      <c r="T13" s="237"/>
      <c r="U13" s="237"/>
      <c r="V13" s="248"/>
      <c r="W13" s="39" t="s">
        <v>18</v>
      </c>
      <c r="X13" s="39"/>
      <c r="Y13" s="39"/>
    </row>
    <row r="14" spans="1:25" s="42" customFormat="1" ht="26.25" customHeight="1">
      <c r="A14" s="28">
        <v>0.16666666666666666</v>
      </c>
      <c r="B14" s="29" t="s">
        <v>82</v>
      </c>
      <c r="C14" s="30">
        <v>911</v>
      </c>
      <c r="D14" s="31">
        <v>921</v>
      </c>
      <c r="E14" s="32">
        <f t="shared" si="5"/>
        <v>11</v>
      </c>
      <c r="F14" s="33">
        <v>0</v>
      </c>
      <c r="G14" s="33">
        <v>3</v>
      </c>
      <c r="H14" s="34">
        <f t="shared" si="6"/>
        <v>8</v>
      </c>
      <c r="I14" s="35">
        <f>8+3</f>
        <v>11</v>
      </c>
      <c r="J14" s="36">
        <f t="shared" si="0"/>
        <v>0</v>
      </c>
      <c r="K14" s="37">
        <f>3+1</f>
        <v>4</v>
      </c>
      <c r="L14" s="38">
        <v>0</v>
      </c>
      <c r="M14" s="39">
        <v>2</v>
      </c>
      <c r="N14" s="96">
        <v>3</v>
      </c>
      <c r="O14" s="112">
        <v>2</v>
      </c>
      <c r="P14" s="38">
        <v>0</v>
      </c>
      <c r="Q14" s="40">
        <v>0</v>
      </c>
      <c r="R14" s="236"/>
      <c r="S14" s="237"/>
      <c r="T14" s="237"/>
      <c r="U14" s="237"/>
      <c r="V14" s="248"/>
      <c r="W14" s="39" t="s">
        <v>18</v>
      </c>
      <c r="X14" s="39"/>
      <c r="Y14" s="39"/>
    </row>
    <row r="15" spans="1:25" s="42" customFormat="1" ht="26.25" hidden="1" customHeight="1">
      <c r="A15" s="28"/>
      <c r="B15" s="29"/>
      <c r="C15" s="30"/>
      <c r="D15" s="31"/>
      <c r="E15" s="32">
        <f t="shared" si="1"/>
        <v>0</v>
      </c>
      <c r="F15" s="33"/>
      <c r="G15" s="33"/>
      <c r="H15" s="34">
        <f t="shared" ref="H15:H18" si="7">E15-G15-F15</f>
        <v>0</v>
      </c>
      <c r="I15" s="35"/>
      <c r="J15" s="36">
        <f t="shared" si="0"/>
        <v>-90</v>
      </c>
      <c r="K15" s="37"/>
      <c r="L15" s="38"/>
      <c r="M15" s="39"/>
      <c r="N15" s="96"/>
      <c r="O15" s="112"/>
      <c r="P15" s="38"/>
      <c r="Q15" s="40"/>
      <c r="R15" s="191"/>
      <c r="S15" s="192"/>
      <c r="T15" s="192"/>
      <c r="U15" s="192"/>
      <c r="V15" s="193"/>
      <c r="W15" s="39" t="s">
        <v>18</v>
      </c>
      <c r="X15" s="39"/>
      <c r="Y15" s="39"/>
    </row>
    <row r="16" spans="1:25" s="42" customFormat="1" ht="26.25" hidden="1" customHeight="1">
      <c r="A16" s="28"/>
      <c r="B16" s="29"/>
      <c r="C16" s="30"/>
      <c r="D16" s="31"/>
      <c r="E16" s="32">
        <f t="shared" si="1"/>
        <v>0</v>
      </c>
      <c r="F16" s="33"/>
      <c r="G16" s="33"/>
      <c r="H16" s="34">
        <f t="shared" si="7"/>
        <v>0</v>
      </c>
      <c r="I16" s="35"/>
      <c r="J16" s="36">
        <f t="shared" si="0"/>
        <v>-90</v>
      </c>
      <c r="K16" s="37"/>
      <c r="L16" s="38"/>
      <c r="M16" s="39"/>
      <c r="N16" s="96"/>
      <c r="O16" s="112"/>
      <c r="P16" s="38"/>
      <c r="Q16" s="40"/>
      <c r="R16" s="191"/>
      <c r="S16" s="192"/>
      <c r="T16" s="192"/>
      <c r="U16" s="192"/>
      <c r="V16" s="193"/>
      <c r="W16" s="39" t="s">
        <v>18</v>
      </c>
      <c r="X16" s="39"/>
      <c r="Y16" s="39"/>
    </row>
    <row r="17" spans="1:25" s="42" customFormat="1" ht="26.25" hidden="1" customHeight="1">
      <c r="A17" s="28"/>
      <c r="B17" s="29"/>
      <c r="C17" s="30"/>
      <c r="D17" s="31"/>
      <c r="E17" s="32">
        <f t="shared" si="1"/>
        <v>0</v>
      </c>
      <c r="F17" s="33"/>
      <c r="G17" s="33"/>
      <c r="H17" s="34">
        <f t="shared" si="7"/>
        <v>0</v>
      </c>
      <c r="I17" s="35"/>
      <c r="J17" s="36">
        <f t="shared" si="0"/>
        <v>-90</v>
      </c>
      <c r="K17" s="37"/>
      <c r="L17" s="38"/>
      <c r="M17" s="39"/>
      <c r="N17" s="96"/>
      <c r="O17" s="112"/>
      <c r="P17" s="38"/>
      <c r="Q17" s="40"/>
      <c r="R17" s="191"/>
      <c r="S17" s="192"/>
      <c r="T17" s="192"/>
      <c r="U17" s="192"/>
      <c r="V17" s="193"/>
      <c r="W17" s="39" t="s">
        <v>18</v>
      </c>
      <c r="X17" s="39"/>
      <c r="Y17" s="39"/>
    </row>
    <row r="18" spans="1:25" s="42" customFormat="1" ht="26.25" hidden="1" customHeight="1">
      <c r="A18" s="28"/>
      <c r="B18" s="29"/>
      <c r="C18" s="30"/>
      <c r="D18" s="31"/>
      <c r="E18" s="32">
        <f t="shared" si="1"/>
        <v>0</v>
      </c>
      <c r="F18" s="33"/>
      <c r="G18" s="33"/>
      <c r="H18" s="34">
        <f t="shared" si="7"/>
        <v>0</v>
      </c>
      <c r="I18" s="35"/>
      <c r="J18" s="36">
        <f t="shared" si="0"/>
        <v>-90</v>
      </c>
      <c r="K18" s="37"/>
      <c r="L18" s="38"/>
      <c r="M18" s="39"/>
      <c r="N18" s="96"/>
      <c r="O18" s="112"/>
      <c r="P18" s="38"/>
      <c r="Q18" s="40"/>
      <c r="R18" s="191"/>
      <c r="S18" s="192"/>
      <c r="T18" s="192"/>
      <c r="U18" s="192"/>
      <c r="V18" s="193"/>
      <c r="W18" s="39" t="s">
        <v>18</v>
      </c>
      <c r="X18" s="39"/>
      <c r="Y18" s="39"/>
    </row>
    <row r="19" spans="1:25" s="42" customFormat="1" ht="26.25" hidden="1" customHeight="1">
      <c r="A19" s="28"/>
      <c r="B19" s="29"/>
      <c r="C19" s="30"/>
      <c r="D19" s="31"/>
      <c r="E19" s="32">
        <f t="shared" si="1"/>
        <v>0</v>
      </c>
      <c r="F19" s="33"/>
      <c r="G19" s="33"/>
      <c r="H19" s="34">
        <f>E19-G19-F19</f>
        <v>0</v>
      </c>
      <c r="I19" s="35"/>
      <c r="J19" s="36">
        <f t="shared" si="0"/>
        <v>-90</v>
      </c>
      <c r="K19" s="37"/>
      <c r="L19" s="38"/>
      <c r="M19" s="39"/>
      <c r="N19" s="96"/>
      <c r="O19" s="112"/>
      <c r="P19" s="38"/>
      <c r="Q19" s="40"/>
      <c r="R19" s="191"/>
      <c r="S19" s="192"/>
      <c r="T19" s="192"/>
      <c r="U19" s="192"/>
      <c r="V19" s="193"/>
      <c r="W19" s="39" t="s">
        <v>18</v>
      </c>
      <c r="X19" s="39"/>
      <c r="Y19" s="39"/>
    </row>
    <row r="20" spans="1:25" s="42" customFormat="1" ht="26.25" hidden="1" customHeight="1">
      <c r="A20" s="28"/>
      <c r="B20" s="29"/>
      <c r="C20" s="30"/>
      <c r="D20" s="31"/>
      <c r="E20" s="32">
        <f t="shared" si="1"/>
        <v>0</v>
      </c>
      <c r="F20" s="33"/>
      <c r="G20" s="33"/>
      <c r="H20" s="34">
        <f t="shared" ref="H20:H24" si="8">E20-G20-F20</f>
        <v>0</v>
      </c>
      <c r="I20" s="35"/>
      <c r="J20" s="36">
        <f t="shared" si="0"/>
        <v>-90</v>
      </c>
      <c r="K20" s="37"/>
      <c r="L20" s="38"/>
      <c r="M20" s="39"/>
      <c r="N20" s="96"/>
      <c r="O20" s="112"/>
      <c r="P20" s="38"/>
      <c r="Q20" s="40"/>
      <c r="R20" s="191"/>
      <c r="S20" s="192"/>
      <c r="T20" s="192"/>
      <c r="U20" s="192"/>
      <c r="V20" s="193"/>
      <c r="W20" s="39" t="s">
        <v>18</v>
      </c>
      <c r="X20" s="39"/>
      <c r="Y20" s="39"/>
    </row>
    <row r="21" spans="1:25" s="42" customFormat="1" ht="26.25" hidden="1" customHeight="1">
      <c r="A21" s="28"/>
      <c r="B21" s="29"/>
      <c r="C21" s="30"/>
      <c r="D21" s="31"/>
      <c r="E21" s="32">
        <f t="shared" si="1"/>
        <v>0</v>
      </c>
      <c r="F21" s="33"/>
      <c r="G21" s="33"/>
      <c r="H21" s="34">
        <f t="shared" si="8"/>
        <v>0</v>
      </c>
      <c r="I21" s="35"/>
      <c r="J21" s="36">
        <f t="shared" si="0"/>
        <v>-90</v>
      </c>
      <c r="K21" s="37"/>
      <c r="L21" s="38"/>
      <c r="M21" s="39"/>
      <c r="N21" s="96"/>
      <c r="O21" s="112"/>
      <c r="P21" s="38"/>
      <c r="Q21" s="40"/>
      <c r="R21" s="191"/>
      <c r="S21" s="192"/>
      <c r="T21" s="192"/>
      <c r="U21" s="192"/>
      <c r="V21" s="193"/>
      <c r="W21" s="39" t="s">
        <v>18</v>
      </c>
      <c r="X21" s="39"/>
      <c r="Y21" s="39"/>
    </row>
    <row r="22" spans="1:25" s="42" customFormat="1" ht="26.25" hidden="1" customHeight="1">
      <c r="A22" s="28"/>
      <c r="B22" s="29"/>
      <c r="C22" s="30"/>
      <c r="D22" s="31"/>
      <c r="E22" s="32">
        <f t="shared" si="1"/>
        <v>0</v>
      </c>
      <c r="F22" s="33"/>
      <c r="G22" s="33"/>
      <c r="H22" s="34">
        <f t="shared" si="8"/>
        <v>0</v>
      </c>
      <c r="I22" s="35"/>
      <c r="J22" s="36">
        <f t="shared" si="0"/>
        <v>-90</v>
      </c>
      <c r="K22" s="37"/>
      <c r="L22" s="38"/>
      <c r="M22" s="39"/>
      <c r="N22" s="96"/>
      <c r="O22" s="112"/>
      <c r="P22" s="38"/>
      <c r="Q22" s="40"/>
      <c r="R22" s="191"/>
      <c r="S22" s="192"/>
      <c r="T22" s="192"/>
      <c r="U22" s="192"/>
      <c r="V22" s="193"/>
      <c r="W22" s="39" t="s">
        <v>18</v>
      </c>
      <c r="X22" s="39"/>
      <c r="Y22" s="39"/>
    </row>
    <row r="23" spans="1:25" s="42" customFormat="1" ht="26.25" hidden="1" customHeight="1">
      <c r="A23" s="28"/>
      <c r="B23" s="29"/>
      <c r="C23" s="30"/>
      <c r="D23" s="31"/>
      <c r="E23" s="32">
        <f t="shared" si="1"/>
        <v>0</v>
      </c>
      <c r="F23" s="33"/>
      <c r="G23" s="33"/>
      <c r="H23" s="34">
        <f t="shared" si="8"/>
        <v>0</v>
      </c>
      <c r="I23" s="35"/>
      <c r="J23" s="36">
        <f t="shared" si="0"/>
        <v>-90</v>
      </c>
      <c r="K23" s="37"/>
      <c r="L23" s="38"/>
      <c r="M23" s="39"/>
      <c r="N23" s="96"/>
      <c r="O23" s="112"/>
      <c r="P23" s="38"/>
      <c r="Q23" s="40"/>
      <c r="R23" s="191"/>
      <c r="S23" s="192"/>
      <c r="T23" s="192"/>
      <c r="U23" s="192"/>
      <c r="V23" s="193"/>
      <c r="W23" s="39" t="s">
        <v>18</v>
      </c>
      <c r="X23" s="39"/>
      <c r="Y23" s="39"/>
    </row>
    <row r="24" spans="1:25" s="42" customFormat="1" ht="26.25" hidden="1" customHeight="1">
      <c r="A24" s="28"/>
      <c r="B24" s="29"/>
      <c r="C24" s="30"/>
      <c r="D24" s="31"/>
      <c r="E24" s="32">
        <f t="shared" si="1"/>
        <v>0</v>
      </c>
      <c r="F24" s="33"/>
      <c r="G24" s="33"/>
      <c r="H24" s="34">
        <f t="shared" si="8"/>
        <v>0</v>
      </c>
      <c r="I24" s="35"/>
      <c r="J24" s="36">
        <f t="shared" si="0"/>
        <v>-90</v>
      </c>
      <c r="K24" s="37"/>
      <c r="L24" s="38"/>
      <c r="M24" s="39"/>
      <c r="N24" s="96"/>
      <c r="O24" s="112"/>
      <c r="P24" s="38"/>
      <c r="Q24" s="40"/>
      <c r="R24" s="191"/>
      <c r="S24" s="192"/>
      <c r="T24" s="192"/>
      <c r="U24" s="192"/>
      <c r="V24" s="193"/>
      <c r="W24" s="39" t="s">
        <v>18</v>
      </c>
      <c r="X24" s="39"/>
      <c r="Y24" s="39"/>
    </row>
    <row r="25" spans="1:25" s="42" customFormat="1" ht="26.25" hidden="1" customHeight="1">
      <c r="A25" s="28"/>
      <c r="B25" s="29"/>
      <c r="C25" s="30"/>
      <c r="D25" s="31"/>
      <c r="E25" s="32">
        <f t="shared" si="1"/>
        <v>0</v>
      </c>
      <c r="F25" s="33"/>
      <c r="G25" s="33"/>
      <c r="H25" s="34">
        <f>E25-G25-F25</f>
        <v>0</v>
      </c>
      <c r="I25" s="35"/>
      <c r="J25" s="36">
        <f t="shared" si="0"/>
        <v>-90</v>
      </c>
      <c r="K25" s="37"/>
      <c r="L25" s="38"/>
      <c r="M25" s="39"/>
      <c r="N25" s="96"/>
      <c r="O25" s="112"/>
      <c r="P25" s="38"/>
      <c r="Q25" s="40"/>
      <c r="R25" s="191"/>
      <c r="S25" s="192"/>
      <c r="T25" s="192"/>
      <c r="U25" s="192"/>
      <c r="V25" s="193"/>
      <c r="W25" s="39" t="s">
        <v>18</v>
      </c>
      <c r="X25" s="39"/>
      <c r="Y25" s="39"/>
    </row>
    <row r="26" spans="1:25" s="42" customFormat="1" ht="26.25" hidden="1" customHeight="1">
      <c r="A26" s="28"/>
      <c r="B26" s="29"/>
      <c r="C26" s="30"/>
      <c r="D26" s="31"/>
      <c r="E26" s="32">
        <f t="shared" si="1"/>
        <v>0</v>
      </c>
      <c r="F26" s="33"/>
      <c r="G26" s="33"/>
      <c r="H26" s="34">
        <f t="shared" ref="H26:H34" si="9">E26-G26-F26</f>
        <v>0</v>
      </c>
      <c r="I26" s="35"/>
      <c r="J26" s="36">
        <f t="shared" si="0"/>
        <v>-90</v>
      </c>
      <c r="K26" s="37"/>
      <c r="L26" s="38"/>
      <c r="M26" s="39"/>
      <c r="N26" s="96"/>
      <c r="O26" s="112"/>
      <c r="P26" s="38"/>
      <c r="Q26" s="40"/>
      <c r="R26" s="191"/>
      <c r="S26" s="192"/>
      <c r="T26" s="192"/>
      <c r="U26" s="192"/>
      <c r="V26" s="193"/>
      <c r="W26" s="39" t="s">
        <v>18</v>
      </c>
      <c r="X26" s="39"/>
      <c r="Y26" s="39"/>
    </row>
    <row r="27" spans="1:25" s="42" customFormat="1" ht="26.25" hidden="1" customHeight="1">
      <c r="A27" s="28"/>
      <c r="B27" s="29"/>
      <c r="C27" s="30"/>
      <c r="D27" s="31"/>
      <c r="E27" s="32">
        <f t="shared" si="1"/>
        <v>0</v>
      </c>
      <c r="F27" s="33"/>
      <c r="G27" s="33"/>
      <c r="H27" s="34">
        <f t="shared" si="9"/>
        <v>0</v>
      </c>
      <c r="I27" s="35"/>
      <c r="J27" s="36">
        <f t="shared" si="0"/>
        <v>-90</v>
      </c>
      <c r="K27" s="37"/>
      <c r="L27" s="38"/>
      <c r="M27" s="39"/>
      <c r="N27" s="96"/>
      <c r="O27" s="112"/>
      <c r="P27" s="38"/>
      <c r="Q27" s="40"/>
      <c r="R27" s="191"/>
      <c r="S27" s="192"/>
      <c r="T27" s="192"/>
      <c r="U27" s="192"/>
      <c r="V27" s="193"/>
      <c r="W27" s="39" t="s">
        <v>18</v>
      </c>
      <c r="X27" s="39"/>
      <c r="Y27" s="39"/>
    </row>
    <row r="28" spans="1:25" s="42" customFormat="1" ht="26.25" hidden="1" customHeight="1">
      <c r="A28" s="28"/>
      <c r="B28" s="29"/>
      <c r="C28" s="30"/>
      <c r="D28" s="31"/>
      <c r="E28" s="32">
        <f t="shared" si="1"/>
        <v>0</v>
      </c>
      <c r="F28" s="33"/>
      <c r="G28" s="33"/>
      <c r="H28" s="34">
        <f t="shared" si="9"/>
        <v>0</v>
      </c>
      <c r="I28" s="35"/>
      <c r="J28" s="36">
        <f t="shared" si="0"/>
        <v>-90</v>
      </c>
      <c r="K28" s="37"/>
      <c r="L28" s="38"/>
      <c r="M28" s="39"/>
      <c r="N28" s="96"/>
      <c r="O28" s="112"/>
      <c r="P28" s="38"/>
      <c r="Q28" s="40"/>
      <c r="R28" s="191"/>
      <c r="S28" s="192"/>
      <c r="T28" s="192"/>
      <c r="U28" s="192"/>
      <c r="V28" s="193"/>
      <c r="W28" s="39" t="s">
        <v>18</v>
      </c>
      <c r="X28" s="39"/>
      <c r="Y28" s="39"/>
    </row>
    <row r="29" spans="1:25" s="42" customFormat="1" ht="26.25" hidden="1" customHeight="1">
      <c r="A29" s="28"/>
      <c r="B29" s="29"/>
      <c r="C29" s="30"/>
      <c r="D29" s="31"/>
      <c r="E29" s="32">
        <f t="shared" si="1"/>
        <v>0</v>
      </c>
      <c r="F29" s="33"/>
      <c r="G29" s="33"/>
      <c r="H29" s="34">
        <f t="shared" si="9"/>
        <v>0</v>
      </c>
      <c r="I29" s="35"/>
      <c r="J29" s="36">
        <f t="shared" si="0"/>
        <v>-90</v>
      </c>
      <c r="K29" s="37"/>
      <c r="L29" s="38"/>
      <c r="M29" s="39"/>
      <c r="N29" s="96"/>
      <c r="O29" s="112"/>
      <c r="P29" s="38"/>
      <c r="Q29" s="40"/>
      <c r="R29" s="191"/>
      <c r="S29" s="192"/>
      <c r="T29" s="192"/>
      <c r="U29" s="192"/>
      <c r="V29" s="193"/>
      <c r="W29" s="39" t="s">
        <v>18</v>
      </c>
      <c r="X29" s="39"/>
      <c r="Y29" s="39"/>
    </row>
    <row r="30" spans="1:25" s="42" customFormat="1" ht="26.25" hidden="1" customHeight="1">
      <c r="A30" s="28"/>
      <c r="B30" s="29"/>
      <c r="C30" s="30"/>
      <c r="D30" s="31"/>
      <c r="E30" s="32">
        <f t="shared" si="1"/>
        <v>0</v>
      </c>
      <c r="F30" s="33"/>
      <c r="G30" s="33"/>
      <c r="H30" s="34">
        <f t="shared" si="9"/>
        <v>0</v>
      </c>
      <c r="I30" s="35"/>
      <c r="J30" s="36">
        <f t="shared" si="0"/>
        <v>-90</v>
      </c>
      <c r="K30" s="37"/>
      <c r="L30" s="38"/>
      <c r="M30" s="39"/>
      <c r="N30" s="96"/>
      <c r="O30" s="112"/>
      <c r="P30" s="38"/>
      <c r="Q30" s="40"/>
      <c r="R30" s="191"/>
      <c r="S30" s="192"/>
      <c r="T30" s="192"/>
      <c r="U30" s="192"/>
      <c r="V30" s="193"/>
      <c r="W30" s="39" t="s">
        <v>18</v>
      </c>
      <c r="X30" s="39"/>
      <c r="Y30" s="39"/>
    </row>
    <row r="31" spans="1:25" s="42" customFormat="1" ht="26.25" hidden="1" customHeight="1">
      <c r="A31" s="28"/>
      <c r="B31" s="29"/>
      <c r="C31" s="30"/>
      <c r="D31" s="31"/>
      <c r="E31" s="32">
        <f t="shared" si="1"/>
        <v>0</v>
      </c>
      <c r="F31" s="33"/>
      <c r="G31" s="33"/>
      <c r="H31" s="34">
        <f t="shared" si="9"/>
        <v>0</v>
      </c>
      <c r="I31" s="35"/>
      <c r="J31" s="36">
        <f t="shared" si="0"/>
        <v>-90</v>
      </c>
      <c r="K31" s="37"/>
      <c r="L31" s="38"/>
      <c r="M31" s="39"/>
      <c r="N31" s="96"/>
      <c r="O31" s="112"/>
      <c r="P31" s="38"/>
      <c r="Q31" s="40"/>
      <c r="R31" s="191"/>
      <c r="S31" s="192"/>
      <c r="T31" s="192"/>
      <c r="U31" s="192"/>
      <c r="V31" s="193"/>
      <c r="W31" s="39" t="s">
        <v>18</v>
      </c>
      <c r="X31" s="39"/>
      <c r="Y31" s="39"/>
    </row>
    <row r="32" spans="1:25" s="42" customFormat="1" ht="26.25" hidden="1" customHeight="1">
      <c r="A32" s="28"/>
      <c r="B32" s="29"/>
      <c r="C32" s="30"/>
      <c r="D32" s="31"/>
      <c r="E32" s="32">
        <f t="shared" si="1"/>
        <v>0</v>
      </c>
      <c r="F32" s="33"/>
      <c r="G32" s="33"/>
      <c r="H32" s="34">
        <f t="shared" si="9"/>
        <v>0</v>
      </c>
      <c r="I32" s="35"/>
      <c r="J32" s="36">
        <f t="shared" si="0"/>
        <v>-90</v>
      </c>
      <c r="K32" s="37"/>
      <c r="L32" s="38"/>
      <c r="M32" s="39"/>
      <c r="N32" s="96"/>
      <c r="O32" s="112"/>
      <c r="P32" s="38"/>
      <c r="Q32" s="40"/>
      <c r="R32" s="191"/>
      <c r="S32" s="192"/>
      <c r="T32" s="192"/>
      <c r="U32" s="192"/>
      <c r="V32" s="193"/>
      <c r="W32" s="39" t="s">
        <v>18</v>
      </c>
      <c r="X32" s="39"/>
      <c r="Y32" s="39"/>
    </row>
    <row r="33" spans="1:25" s="42" customFormat="1" ht="26.25" hidden="1" customHeight="1">
      <c r="A33" s="28"/>
      <c r="B33" s="29"/>
      <c r="C33" s="30"/>
      <c r="D33" s="31"/>
      <c r="E33" s="32">
        <f t="shared" si="1"/>
        <v>0</v>
      </c>
      <c r="F33" s="33"/>
      <c r="G33" s="33"/>
      <c r="H33" s="34">
        <f t="shared" si="9"/>
        <v>0</v>
      </c>
      <c r="I33" s="35"/>
      <c r="J33" s="36">
        <f t="shared" si="0"/>
        <v>-90</v>
      </c>
      <c r="K33" s="37"/>
      <c r="L33" s="38"/>
      <c r="M33" s="39"/>
      <c r="N33" s="96"/>
      <c r="O33" s="112"/>
      <c r="P33" s="38"/>
      <c r="Q33" s="40"/>
      <c r="R33" s="191"/>
      <c r="S33" s="192"/>
      <c r="T33" s="192"/>
      <c r="U33" s="192"/>
      <c r="V33" s="193"/>
      <c r="W33" s="39" t="s">
        <v>18</v>
      </c>
      <c r="X33" s="39"/>
      <c r="Y33" s="39"/>
    </row>
    <row r="34" spans="1:25" s="42" customFormat="1" ht="26.25" hidden="1" customHeight="1">
      <c r="A34" s="28"/>
      <c r="B34" s="29"/>
      <c r="C34" s="30"/>
      <c r="D34" s="31"/>
      <c r="E34" s="32">
        <f t="shared" si="1"/>
        <v>0</v>
      </c>
      <c r="F34" s="33"/>
      <c r="G34" s="33"/>
      <c r="H34" s="34">
        <f t="shared" si="9"/>
        <v>0</v>
      </c>
      <c r="I34" s="35"/>
      <c r="J34" s="36">
        <f t="shared" si="0"/>
        <v>-90</v>
      </c>
      <c r="K34" s="37"/>
      <c r="L34" s="38"/>
      <c r="M34" s="39"/>
      <c r="N34" s="96"/>
      <c r="O34" s="112"/>
      <c r="P34" s="38"/>
      <c r="Q34" s="40"/>
      <c r="R34" s="191"/>
      <c r="S34" s="192"/>
      <c r="T34" s="192"/>
      <c r="U34" s="192"/>
      <c r="V34" s="193"/>
      <c r="W34" s="39" t="s">
        <v>18</v>
      </c>
      <c r="X34" s="39"/>
      <c r="Y34" s="39"/>
    </row>
    <row r="35" spans="1:25" s="42" customFormat="1" ht="26.25" hidden="1" customHeight="1">
      <c r="A35" s="28"/>
      <c r="B35" s="29"/>
      <c r="C35" s="30"/>
      <c r="D35" s="31"/>
      <c r="E35" s="32">
        <f t="shared" si="1"/>
        <v>0</v>
      </c>
      <c r="F35" s="33"/>
      <c r="G35" s="33"/>
      <c r="H35" s="34">
        <f>E35-G35-F35</f>
        <v>0</v>
      </c>
      <c r="I35" s="35"/>
      <c r="J35" s="36">
        <f t="shared" si="0"/>
        <v>-90</v>
      </c>
      <c r="K35" s="37"/>
      <c r="L35" s="38"/>
      <c r="M35" s="39"/>
      <c r="N35" s="96"/>
      <c r="O35" s="112"/>
      <c r="P35" s="38"/>
      <c r="Q35" s="40"/>
      <c r="R35" s="191"/>
      <c r="S35" s="192"/>
      <c r="T35" s="192"/>
      <c r="U35" s="192"/>
      <c r="V35" s="193"/>
      <c r="W35" s="39" t="s">
        <v>18</v>
      </c>
      <c r="X35" s="39"/>
      <c r="Y35" s="39"/>
    </row>
    <row r="36" spans="1:25" s="42" customFormat="1" ht="26.25" hidden="1" customHeight="1">
      <c r="A36" s="28"/>
      <c r="B36" s="29"/>
      <c r="C36" s="30"/>
      <c r="D36" s="31"/>
      <c r="E36" s="32">
        <f t="shared" si="1"/>
        <v>0</v>
      </c>
      <c r="F36" s="33"/>
      <c r="G36" s="33"/>
      <c r="H36" s="34">
        <f t="shared" ref="H36:H42" si="10">E36-G36-F36</f>
        <v>0</v>
      </c>
      <c r="I36" s="35"/>
      <c r="J36" s="36">
        <f t="shared" si="0"/>
        <v>-90</v>
      </c>
      <c r="K36" s="37"/>
      <c r="L36" s="38"/>
      <c r="M36" s="39"/>
      <c r="N36" s="96"/>
      <c r="O36" s="112"/>
      <c r="P36" s="38"/>
      <c r="Q36" s="40"/>
      <c r="R36" s="191"/>
      <c r="S36" s="192"/>
      <c r="T36" s="192"/>
      <c r="U36" s="192"/>
      <c r="V36" s="193"/>
      <c r="W36" s="39" t="s">
        <v>18</v>
      </c>
      <c r="X36" s="39"/>
      <c r="Y36" s="39"/>
    </row>
    <row r="37" spans="1:25" s="42" customFormat="1" ht="26.25" hidden="1" customHeight="1">
      <c r="A37" s="28"/>
      <c r="B37" s="29"/>
      <c r="C37" s="30"/>
      <c r="D37" s="31"/>
      <c r="E37" s="32">
        <f t="shared" si="1"/>
        <v>0</v>
      </c>
      <c r="F37" s="33"/>
      <c r="G37" s="33"/>
      <c r="H37" s="34">
        <f t="shared" si="10"/>
        <v>0</v>
      </c>
      <c r="I37" s="35"/>
      <c r="J37" s="36">
        <f t="shared" si="0"/>
        <v>-90</v>
      </c>
      <c r="K37" s="37"/>
      <c r="L37" s="38"/>
      <c r="M37" s="39"/>
      <c r="N37" s="96"/>
      <c r="O37" s="112"/>
      <c r="P37" s="38"/>
      <c r="Q37" s="40"/>
      <c r="R37" s="191"/>
      <c r="S37" s="192"/>
      <c r="T37" s="192"/>
      <c r="U37" s="192"/>
      <c r="V37" s="193"/>
      <c r="W37" s="39" t="s">
        <v>18</v>
      </c>
      <c r="X37" s="39"/>
      <c r="Y37" s="39"/>
    </row>
    <row r="38" spans="1:25" s="42" customFormat="1" ht="26.25" hidden="1" customHeight="1">
      <c r="A38" s="28"/>
      <c r="B38" s="29"/>
      <c r="C38" s="30"/>
      <c r="D38" s="31"/>
      <c r="E38" s="32">
        <f t="shared" si="1"/>
        <v>0</v>
      </c>
      <c r="F38" s="33"/>
      <c r="G38" s="33"/>
      <c r="H38" s="34">
        <f t="shared" si="10"/>
        <v>0</v>
      </c>
      <c r="I38" s="35"/>
      <c r="J38" s="36">
        <f t="shared" si="0"/>
        <v>-90</v>
      </c>
      <c r="K38" s="37"/>
      <c r="L38" s="38"/>
      <c r="M38" s="39"/>
      <c r="N38" s="96"/>
      <c r="O38" s="112"/>
      <c r="P38" s="38"/>
      <c r="Q38" s="40"/>
      <c r="R38" s="191"/>
      <c r="S38" s="192"/>
      <c r="T38" s="192"/>
      <c r="U38" s="192"/>
      <c r="V38" s="193"/>
      <c r="W38" s="39" t="s">
        <v>18</v>
      </c>
      <c r="X38" s="39"/>
      <c r="Y38" s="39"/>
    </row>
    <row r="39" spans="1:25" s="42" customFormat="1" ht="26.25" hidden="1" customHeight="1">
      <c r="A39" s="28"/>
      <c r="B39" s="29"/>
      <c r="C39" s="30"/>
      <c r="D39" s="31"/>
      <c r="E39" s="32">
        <f t="shared" si="1"/>
        <v>0</v>
      </c>
      <c r="F39" s="33"/>
      <c r="G39" s="33"/>
      <c r="H39" s="34">
        <f t="shared" si="10"/>
        <v>0</v>
      </c>
      <c r="I39" s="35"/>
      <c r="J39" s="36">
        <f t="shared" si="0"/>
        <v>-90</v>
      </c>
      <c r="K39" s="37"/>
      <c r="L39" s="38"/>
      <c r="M39" s="39"/>
      <c r="N39" s="96"/>
      <c r="O39" s="112"/>
      <c r="P39" s="38"/>
      <c r="Q39" s="40"/>
      <c r="R39" s="191"/>
      <c r="S39" s="192"/>
      <c r="T39" s="192"/>
      <c r="U39" s="192"/>
      <c r="V39" s="193"/>
      <c r="W39" s="39" t="s">
        <v>18</v>
      </c>
      <c r="X39" s="39"/>
      <c r="Y39" s="39"/>
    </row>
    <row r="40" spans="1:25" s="42" customFormat="1" ht="26.25" hidden="1" customHeight="1">
      <c r="A40" s="28"/>
      <c r="B40" s="29"/>
      <c r="C40" s="30"/>
      <c r="D40" s="31"/>
      <c r="E40" s="32">
        <f t="shared" si="1"/>
        <v>0</v>
      </c>
      <c r="F40" s="33"/>
      <c r="G40" s="33"/>
      <c r="H40" s="34">
        <f t="shared" si="10"/>
        <v>0</v>
      </c>
      <c r="I40" s="35"/>
      <c r="J40" s="36">
        <f t="shared" si="0"/>
        <v>-90</v>
      </c>
      <c r="K40" s="37"/>
      <c r="L40" s="38"/>
      <c r="M40" s="39"/>
      <c r="N40" s="96"/>
      <c r="O40" s="112"/>
      <c r="P40" s="38"/>
      <c r="Q40" s="40"/>
      <c r="R40" s="191"/>
      <c r="S40" s="192"/>
      <c r="T40" s="192"/>
      <c r="U40" s="192"/>
      <c r="V40" s="193"/>
      <c r="W40" s="39" t="s">
        <v>18</v>
      </c>
      <c r="X40" s="39"/>
      <c r="Y40" s="39"/>
    </row>
    <row r="41" spans="1:25" s="42" customFormat="1" ht="26.25" hidden="1" customHeight="1">
      <c r="A41" s="28"/>
      <c r="B41" s="29"/>
      <c r="C41" s="30"/>
      <c r="D41" s="31"/>
      <c r="E41" s="32">
        <f t="shared" si="1"/>
        <v>0</v>
      </c>
      <c r="F41" s="33"/>
      <c r="G41" s="33"/>
      <c r="H41" s="34">
        <f t="shared" si="10"/>
        <v>0</v>
      </c>
      <c r="I41" s="35"/>
      <c r="J41" s="36">
        <f t="shared" si="0"/>
        <v>-90</v>
      </c>
      <c r="K41" s="37"/>
      <c r="L41" s="38"/>
      <c r="M41" s="39"/>
      <c r="N41" s="96"/>
      <c r="O41" s="112"/>
      <c r="P41" s="38"/>
      <c r="Q41" s="40"/>
      <c r="R41" s="191"/>
      <c r="S41" s="192"/>
      <c r="T41" s="192"/>
      <c r="U41" s="192"/>
      <c r="V41" s="193"/>
      <c r="W41" s="39" t="s">
        <v>18</v>
      </c>
      <c r="X41" s="39"/>
      <c r="Y41" s="39"/>
    </row>
    <row r="42" spans="1:25" s="42" customFormat="1" ht="26.25" hidden="1" customHeight="1">
      <c r="A42" s="28"/>
      <c r="B42" s="29"/>
      <c r="C42" s="30"/>
      <c r="D42" s="31"/>
      <c r="E42" s="32">
        <f t="shared" si="1"/>
        <v>0</v>
      </c>
      <c r="F42" s="33"/>
      <c r="G42" s="33"/>
      <c r="H42" s="34">
        <f t="shared" si="10"/>
        <v>0</v>
      </c>
      <c r="I42" s="35"/>
      <c r="J42" s="36">
        <f t="shared" si="0"/>
        <v>-90</v>
      </c>
      <c r="K42" s="37"/>
      <c r="L42" s="38"/>
      <c r="M42" s="39"/>
      <c r="N42" s="96"/>
      <c r="O42" s="112"/>
      <c r="P42" s="38"/>
      <c r="Q42" s="40"/>
      <c r="R42" s="191"/>
      <c r="S42" s="192"/>
      <c r="T42" s="192"/>
      <c r="U42" s="192"/>
      <c r="V42" s="193"/>
      <c r="W42" s="39" t="s">
        <v>18</v>
      </c>
      <c r="X42" s="39"/>
      <c r="Y42" s="39"/>
    </row>
    <row r="43" spans="1:25" s="42" customFormat="1" ht="26.25" hidden="1" customHeight="1">
      <c r="A43" s="28"/>
      <c r="B43" s="29"/>
      <c r="C43" s="30"/>
      <c r="D43" s="31"/>
      <c r="E43" s="32">
        <f t="shared" si="1"/>
        <v>0</v>
      </c>
      <c r="F43" s="33"/>
      <c r="G43" s="33"/>
      <c r="H43" s="34">
        <f>E43-G43-F43</f>
        <v>0</v>
      </c>
      <c r="I43" s="35"/>
      <c r="J43" s="36">
        <f t="shared" si="0"/>
        <v>-90</v>
      </c>
      <c r="K43" s="37"/>
      <c r="L43" s="38"/>
      <c r="M43" s="39"/>
      <c r="N43" s="96"/>
      <c r="O43" s="112"/>
      <c r="P43" s="38"/>
      <c r="Q43" s="40"/>
      <c r="R43" s="191"/>
      <c r="S43" s="192"/>
      <c r="T43" s="192"/>
      <c r="U43" s="192"/>
      <c r="V43" s="193"/>
      <c r="W43" s="39" t="s">
        <v>18</v>
      </c>
      <c r="X43" s="39"/>
      <c r="Y43" s="39"/>
    </row>
    <row r="44" spans="1:25" s="42" customFormat="1" ht="26.25" hidden="1" customHeight="1">
      <c r="A44" s="28"/>
      <c r="B44" s="29"/>
      <c r="C44" s="30"/>
      <c r="D44" s="31"/>
      <c r="E44" s="32">
        <f t="shared" si="1"/>
        <v>0</v>
      </c>
      <c r="F44" s="33"/>
      <c r="G44" s="33"/>
      <c r="H44" s="34">
        <f t="shared" ref="H44:H49" si="11">E44-G44-F44</f>
        <v>0</v>
      </c>
      <c r="I44" s="35"/>
      <c r="J44" s="36">
        <f t="shared" si="0"/>
        <v>-90</v>
      </c>
      <c r="K44" s="37"/>
      <c r="L44" s="38"/>
      <c r="M44" s="39"/>
      <c r="N44" s="96"/>
      <c r="O44" s="112"/>
      <c r="P44" s="38"/>
      <c r="Q44" s="40"/>
      <c r="R44" s="191"/>
      <c r="S44" s="192"/>
      <c r="T44" s="192"/>
      <c r="U44" s="192"/>
      <c r="V44" s="193"/>
      <c r="W44" s="39" t="s">
        <v>18</v>
      </c>
      <c r="X44" s="39"/>
      <c r="Y44" s="39"/>
    </row>
    <row r="45" spans="1:25" s="42" customFormat="1" ht="26.25" hidden="1" customHeight="1">
      <c r="A45" s="28"/>
      <c r="B45" s="29"/>
      <c r="C45" s="30"/>
      <c r="D45" s="31"/>
      <c r="E45" s="32">
        <f t="shared" si="1"/>
        <v>0</v>
      </c>
      <c r="F45" s="33"/>
      <c r="G45" s="33"/>
      <c r="H45" s="34">
        <f t="shared" si="11"/>
        <v>0</v>
      </c>
      <c r="I45" s="35"/>
      <c r="J45" s="36">
        <f t="shared" si="0"/>
        <v>-90</v>
      </c>
      <c r="K45" s="37"/>
      <c r="L45" s="38"/>
      <c r="M45" s="39"/>
      <c r="N45" s="96"/>
      <c r="O45" s="112"/>
      <c r="P45" s="38"/>
      <c r="Q45" s="40"/>
      <c r="R45" s="191"/>
      <c r="S45" s="192"/>
      <c r="T45" s="192"/>
      <c r="U45" s="192"/>
      <c r="V45" s="193"/>
      <c r="W45" s="39" t="s">
        <v>18</v>
      </c>
      <c r="X45" s="39"/>
      <c r="Y45" s="39"/>
    </row>
    <row r="46" spans="1:25" s="42" customFormat="1" ht="26.25" hidden="1" customHeight="1">
      <c r="A46" s="28"/>
      <c r="B46" s="29"/>
      <c r="C46" s="30"/>
      <c r="D46" s="31"/>
      <c r="E46" s="32">
        <f t="shared" si="1"/>
        <v>0</v>
      </c>
      <c r="F46" s="33"/>
      <c r="G46" s="33"/>
      <c r="H46" s="34">
        <f t="shared" si="11"/>
        <v>0</v>
      </c>
      <c r="I46" s="35"/>
      <c r="J46" s="36">
        <f t="shared" si="0"/>
        <v>-90</v>
      </c>
      <c r="K46" s="37"/>
      <c r="L46" s="38"/>
      <c r="M46" s="39"/>
      <c r="N46" s="96"/>
      <c r="O46" s="112"/>
      <c r="P46" s="38"/>
      <c r="Q46" s="40"/>
      <c r="R46" s="191"/>
      <c r="S46" s="192"/>
      <c r="T46" s="192"/>
      <c r="U46" s="192"/>
      <c r="V46" s="193"/>
      <c r="W46" s="39" t="s">
        <v>18</v>
      </c>
      <c r="X46" s="39"/>
      <c r="Y46" s="39"/>
    </row>
    <row r="47" spans="1:25" s="42" customFormat="1" ht="26.25" hidden="1" customHeight="1">
      <c r="A47" s="28"/>
      <c r="B47" s="29"/>
      <c r="C47" s="30"/>
      <c r="D47" s="31"/>
      <c r="E47" s="32">
        <f t="shared" si="1"/>
        <v>0</v>
      </c>
      <c r="F47" s="33"/>
      <c r="G47" s="33"/>
      <c r="H47" s="34">
        <f t="shared" si="11"/>
        <v>0</v>
      </c>
      <c r="I47" s="35"/>
      <c r="J47" s="36">
        <f t="shared" si="0"/>
        <v>-90</v>
      </c>
      <c r="K47" s="37"/>
      <c r="L47" s="38"/>
      <c r="M47" s="39"/>
      <c r="N47" s="96"/>
      <c r="O47" s="112"/>
      <c r="P47" s="38"/>
      <c r="Q47" s="40"/>
      <c r="R47" s="191"/>
      <c r="S47" s="192"/>
      <c r="T47" s="192"/>
      <c r="U47" s="192"/>
      <c r="V47" s="193"/>
      <c r="W47" s="39" t="s">
        <v>18</v>
      </c>
      <c r="X47" s="39"/>
      <c r="Y47" s="39"/>
    </row>
    <row r="48" spans="1:25" s="42" customFormat="1" ht="26.25" hidden="1" customHeight="1">
      <c r="A48" s="28"/>
      <c r="B48" s="29"/>
      <c r="C48" s="30"/>
      <c r="D48" s="31"/>
      <c r="E48" s="32">
        <f t="shared" si="1"/>
        <v>0</v>
      </c>
      <c r="F48" s="33"/>
      <c r="G48" s="33"/>
      <c r="H48" s="34">
        <f t="shared" si="11"/>
        <v>0</v>
      </c>
      <c r="I48" s="35"/>
      <c r="J48" s="36">
        <f t="shared" si="0"/>
        <v>-90</v>
      </c>
      <c r="K48" s="37"/>
      <c r="L48" s="38"/>
      <c r="M48" s="39"/>
      <c r="N48" s="96"/>
      <c r="O48" s="112"/>
      <c r="P48" s="38"/>
      <c r="Q48" s="40"/>
      <c r="R48" s="191"/>
      <c r="S48" s="192"/>
      <c r="T48" s="192"/>
      <c r="U48" s="192"/>
      <c r="V48" s="193"/>
      <c r="W48" s="39" t="s">
        <v>18</v>
      </c>
      <c r="X48" s="39"/>
      <c r="Y48" s="39"/>
    </row>
    <row r="49" spans="1:26" s="42" customFormat="1" ht="26.25" hidden="1" customHeight="1">
      <c r="A49" s="28"/>
      <c r="B49" s="29"/>
      <c r="C49" s="30"/>
      <c r="D49" s="31"/>
      <c r="E49" s="32">
        <f t="shared" si="1"/>
        <v>0</v>
      </c>
      <c r="F49" s="33"/>
      <c r="G49" s="33"/>
      <c r="H49" s="34">
        <f t="shared" si="11"/>
        <v>0</v>
      </c>
      <c r="I49" s="35"/>
      <c r="J49" s="36">
        <f t="shared" si="0"/>
        <v>-90</v>
      </c>
      <c r="K49" s="37"/>
      <c r="L49" s="38"/>
      <c r="M49" s="39"/>
      <c r="N49" s="96"/>
      <c r="O49" s="112"/>
      <c r="P49" s="38"/>
      <c r="Q49" s="40"/>
      <c r="R49" s="191"/>
      <c r="S49" s="192"/>
      <c r="T49" s="192"/>
      <c r="U49" s="192"/>
      <c r="V49" s="193"/>
      <c r="W49" s="39" t="s">
        <v>18</v>
      </c>
      <c r="X49" s="39"/>
      <c r="Y49" s="39"/>
    </row>
    <row r="50" spans="1:26" s="42" customFormat="1" ht="26.25" hidden="1" customHeight="1">
      <c r="A50" s="28"/>
      <c r="B50" s="29"/>
      <c r="C50" s="30"/>
      <c r="D50" s="31"/>
      <c r="E50" s="32">
        <f t="shared" si="1"/>
        <v>0</v>
      </c>
      <c r="F50" s="33"/>
      <c r="G50" s="33"/>
      <c r="H50" s="34">
        <f>E50-G50-F50</f>
        <v>0</v>
      </c>
      <c r="I50" s="35"/>
      <c r="J50" s="36">
        <f t="shared" si="0"/>
        <v>-90</v>
      </c>
      <c r="K50" s="37"/>
      <c r="L50" s="38"/>
      <c r="M50" s="39"/>
      <c r="N50" s="96"/>
      <c r="O50" s="112"/>
      <c r="P50" s="38"/>
      <c r="Q50" s="40"/>
      <c r="R50" s="191"/>
      <c r="S50" s="192"/>
      <c r="T50" s="192"/>
      <c r="U50" s="192"/>
      <c r="V50" s="193"/>
      <c r="W50" s="39" t="s">
        <v>18</v>
      </c>
      <c r="X50" s="39"/>
      <c r="Y50" s="39"/>
    </row>
    <row r="51" spans="1:26" s="42" customFormat="1" ht="26.25" hidden="1" customHeight="1">
      <c r="A51" s="28"/>
      <c r="B51" s="29"/>
      <c r="C51" s="30"/>
      <c r="D51" s="31"/>
      <c r="E51" s="32">
        <f t="shared" si="1"/>
        <v>0</v>
      </c>
      <c r="F51" s="33"/>
      <c r="G51" s="33"/>
      <c r="H51" s="34">
        <f t="shared" ref="H51:H57" si="12">E51-G51-F51</f>
        <v>0</v>
      </c>
      <c r="I51" s="35"/>
      <c r="J51" s="36">
        <f t="shared" si="0"/>
        <v>-90</v>
      </c>
      <c r="K51" s="37"/>
      <c r="L51" s="38"/>
      <c r="M51" s="39"/>
      <c r="N51" s="96"/>
      <c r="O51" s="112"/>
      <c r="P51" s="38"/>
      <c r="Q51" s="40"/>
      <c r="R51" s="191"/>
      <c r="S51" s="192"/>
      <c r="T51" s="192"/>
      <c r="U51" s="192"/>
      <c r="V51" s="193"/>
      <c r="W51" s="39" t="s">
        <v>18</v>
      </c>
      <c r="X51" s="39"/>
      <c r="Y51" s="39"/>
    </row>
    <row r="52" spans="1:26" s="42" customFormat="1" ht="26.25" hidden="1" customHeight="1">
      <c r="A52" s="28"/>
      <c r="B52" s="29"/>
      <c r="C52" s="30"/>
      <c r="D52" s="31"/>
      <c r="E52" s="32">
        <f t="shared" si="1"/>
        <v>0</v>
      </c>
      <c r="F52" s="33"/>
      <c r="G52" s="33"/>
      <c r="H52" s="34">
        <f t="shared" si="12"/>
        <v>0</v>
      </c>
      <c r="I52" s="35"/>
      <c r="J52" s="36">
        <f t="shared" si="0"/>
        <v>-90</v>
      </c>
      <c r="K52" s="37"/>
      <c r="L52" s="38"/>
      <c r="M52" s="39"/>
      <c r="N52" s="96"/>
      <c r="O52" s="112"/>
      <c r="P52" s="38"/>
      <c r="Q52" s="40"/>
      <c r="R52" s="191"/>
      <c r="S52" s="192"/>
      <c r="T52" s="192"/>
      <c r="U52" s="192"/>
      <c r="V52" s="193"/>
      <c r="W52" s="39" t="s">
        <v>18</v>
      </c>
      <c r="X52" s="39"/>
      <c r="Y52" s="39"/>
    </row>
    <row r="53" spans="1:26" s="42" customFormat="1" ht="26.25" hidden="1" customHeight="1">
      <c r="A53" s="28"/>
      <c r="B53" s="29"/>
      <c r="C53" s="30"/>
      <c r="D53" s="31"/>
      <c r="E53" s="32">
        <f t="shared" si="1"/>
        <v>0</v>
      </c>
      <c r="F53" s="33"/>
      <c r="G53" s="33"/>
      <c r="H53" s="34">
        <f t="shared" si="12"/>
        <v>0</v>
      </c>
      <c r="I53" s="35"/>
      <c r="J53" s="36">
        <f t="shared" si="0"/>
        <v>-90</v>
      </c>
      <c r="K53" s="37"/>
      <c r="L53" s="38"/>
      <c r="M53" s="39"/>
      <c r="N53" s="96"/>
      <c r="O53" s="112"/>
      <c r="P53" s="38"/>
      <c r="Q53" s="40"/>
      <c r="R53" s="191"/>
      <c r="S53" s="192"/>
      <c r="T53" s="192"/>
      <c r="U53" s="192"/>
      <c r="V53" s="193"/>
      <c r="W53" s="39" t="s">
        <v>18</v>
      </c>
      <c r="X53" s="39"/>
      <c r="Y53" s="39"/>
    </row>
    <row r="54" spans="1:26" s="42" customFormat="1" ht="26.25" hidden="1" customHeight="1">
      <c r="A54" s="28"/>
      <c r="B54" s="29"/>
      <c r="C54" s="30"/>
      <c r="D54" s="31"/>
      <c r="E54" s="32">
        <f t="shared" si="1"/>
        <v>0</v>
      </c>
      <c r="F54" s="33"/>
      <c r="G54" s="33"/>
      <c r="H54" s="34">
        <f t="shared" si="12"/>
        <v>0</v>
      </c>
      <c r="I54" s="35"/>
      <c r="J54" s="36">
        <f t="shared" si="0"/>
        <v>-90</v>
      </c>
      <c r="K54" s="37"/>
      <c r="L54" s="38"/>
      <c r="M54" s="39"/>
      <c r="N54" s="96"/>
      <c r="O54" s="112"/>
      <c r="P54" s="38"/>
      <c r="Q54" s="40"/>
      <c r="R54" s="191"/>
      <c r="S54" s="192"/>
      <c r="T54" s="192"/>
      <c r="U54" s="192"/>
      <c r="V54" s="193"/>
      <c r="W54" s="39" t="s">
        <v>18</v>
      </c>
      <c r="X54" s="39"/>
      <c r="Y54" s="39"/>
    </row>
    <row r="55" spans="1:26" s="42" customFormat="1" ht="26.25" hidden="1" customHeight="1">
      <c r="A55" s="28"/>
      <c r="B55" s="29"/>
      <c r="C55" s="30"/>
      <c r="D55" s="31"/>
      <c r="E55" s="32">
        <f t="shared" si="1"/>
        <v>0</v>
      </c>
      <c r="F55" s="33"/>
      <c r="G55" s="33"/>
      <c r="H55" s="34">
        <f t="shared" si="12"/>
        <v>0</v>
      </c>
      <c r="I55" s="35"/>
      <c r="J55" s="36">
        <f t="shared" si="0"/>
        <v>-90</v>
      </c>
      <c r="K55" s="37"/>
      <c r="L55" s="38"/>
      <c r="M55" s="39"/>
      <c r="N55" s="96"/>
      <c r="O55" s="112"/>
      <c r="P55" s="38"/>
      <c r="Q55" s="40"/>
      <c r="R55" s="191"/>
      <c r="S55" s="192"/>
      <c r="T55" s="192"/>
      <c r="U55" s="192"/>
      <c r="V55" s="193"/>
      <c r="W55" s="39" t="s">
        <v>18</v>
      </c>
      <c r="X55" s="39"/>
      <c r="Y55" s="39"/>
    </row>
    <row r="56" spans="1:26" s="42" customFormat="1" ht="26.25" hidden="1" customHeight="1">
      <c r="A56" s="28"/>
      <c r="B56" s="29"/>
      <c r="C56" s="30"/>
      <c r="D56" s="31"/>
      <c r="E56" s="32">
        <f t="shared" si="1"/>
        <v>0</v>
      </c>
      <c r="F56" s="33"/>
      <c r="G56" s="33"/>
      <c r="H56" s="34">
        <f t="shared" si="12"/>
        <v>0</v>
      </c>
      <c r="I56" s="35"/>
      <c r="J56" s="36">
        <f t="shared" si="0"/>
        <v>-90</v>
      </c>
      <c r="K56" s="37"/>
      <c r="L56" s="38"/>
      <c r="M56" s="39"/>
      <c r="N56" s="96"/>
      <c r="O56" s="112"/>
      <c r="P56" s="38"/>
      <c r="Q56" s="40"/>
      <c r="R56" s="191"/>
      <c r="S56" s="192"/>
      <c r="T56" s="192"/>
      <c r="U56" s="192"/>
      <c r="V56" s="193"/>
      <c r="W56" s="39" t="s">
        <v>18</v>
      </c>
      <c r="X56" s="39"/>
      <c r="Y56" s="39"/>
    </row>
    <row r="57" spans="1:26" s="42" customFormat="1" ht="26.25" hidden="1" customHeight="1">
      <c r="A57" s="28"/>
      <c r="B57" s="29"/>
      <c r="C57" s="30"/>
      <c r="D57" s="31"/>
      <c r="E57" s="32">
        <f t="shared" si="1"/>
        <v>0</v>
      </c>
      <c r="F57" s="33"/>
      <c r="G57" s="33"/>
      <c r="H57" s="34">
        <f t="shared" si="12"/>
        <v>0</v>
      </c>
      <c r="I57" s="35"/>
      <c r="J57" s="36">
        <f t="shared" si="0"/>
        <v>-90</v>
      </c>
      <c r="K57" s="37"/>
      <c r="L57" s="38"/>
      <c r="M57" s="39"/>
      <c r="N57" s="96"/>
      <c r="O57" s="112"/>
      <c r="P57" s="38"/>
      <c r="Q57" s="40"/>
      <c r="R57" s="191"/>
      <c r="S57" s="192"/>
      <c r="T57" s="192"/>
      <c r="U57" s="192"/>
      <c r="V57" s="193"/>
      <c r="W57" s="39" t="s">
        <v>18</v>
      </c>
      <c r="X57" s="39"/>
      <c r="Y57" s="39"/>
    </row>
    <row r="58" spans="1:26" s="42" customFormat="1" ht="26.25" hidden="1" customHeight="1">
      <c r="A58" s="43"/>
      <c r="B58" s="44"/>
      <c r="C58" s="45"/>
      <c r="D58" s="46"/>
      <c r="E58" s="32" t="s">
        <v>18</v>
      </c>
      <c r="F58" s="47" t="s">
        <v>18</v>
      </c>
      <c r="G58" s="48" t="s">
        <v>18</v>
      </c>
      <c r="H58" s="34" t="s">
        <v>18</v>
      </c>
      <c r="I58" s="49" t="s">
        <v>18</v>
      </c>
      <c r="J58" s="36" t="e">
        <f t="shared" si="0"/>
        <v>#VALUE!</v>
      </c>
      <c r="K58" s="50" t="s">
        <v>18</v>
      </c>
      <c r="L58" s="51" t="s">
        <v>18</v>
      </c>
      <c r="M58" s="52" t="s">
        <v>18</v>
      </c>
      <c r="N58" s="97" t="s">
        <v>18</v>
      </c>
      <c r="O58" s="108" t="s">
        <v>18</v>
      </c>
      <c r="P58" s="51" t="s">
        <v>18</v>
      </c>
      <c r="Q58" s="53" t="s">
        <v>18</v>
      </c>
      <c r="R58" s="194"/>
      <c r="S58" s="195"/>
      <c r="T58" s="195"/>
      <c r="U58" s="195"/>
      <c r="V58" s="196"/>
      <c r="W58" s="39"/>
      <c r="X58" s="39" t="s">
        <v>18</v>
      </c>
      <c r="Y58" s="39" t="s">
        <v>18</v>
      </c>
    </row>
    <row r="59" spans="1:26" ht="7.5" customHeight="1" thickBot="1">
      <c r="A59" s="54"/>
      <c r="B59" s="55"/>
      <c r="C59" s="56"/>
      <c r="D59" s="57"/>
      <c r="E59" s="58">
        <v>0</v>
      </c>
      <c r="F59" s="59"/>
      <c r="G59" s="59"/>
      <c r="H59" s="60">
        <v>0</v>
      </c>
      <c r="I59" s="61"/>
      <c r="J59" s="62"/>
      <c r="K59" s="63"/>
      <c r="L59" s="64"/>
      <c r="M59" s="59"/>
      <c r="N59" s="98"/>
      <c r="O59" s="109"/>
      <c r="P59" s="103"/>
      <c r="Q59" s="65"/>
      <c r="R59" s="197"/>
      <c r="S59" s="198"/>
      <c r="T59" s="198"/>
      <c r="U59" s="198"/>
      <c r="V59" s="199"/>
      <c r="W59" s="121"/>
      <c r="X59" s="121"/>
      <c r="Y59" s="121"/>
    </row>
    <row r="60" spans="1:26" s="66" customFormat="1" ht="30.75" customHeight="1">
      <c r="B60" s="67"/>
      <c r="D60" s="68"/>
      <c r="E60" s="69">
        <f>SUM(E2:E59)</f>
        <v>60</v>
      </c>
      <c r="F60" s="70">
        <f>SUM(F2:F59)</f>
        <v>0</v>
      </c>
      <c r="G60" s="70">
        <f>SUM(G2:G59)</f>
        <v>3</v>
      </c>
      <c r="H60" s="71">
        <f>E60-F60-G60</f>
        <v>57</v>
      </c>
      <c r="I60" s="72">
        <f>SUM(I2:I59)</f>
        <v>59</v>
      </c>
      <c r="J60" s="73" t="e">
        <f t="shared" ref="J60:Q60" si="13">SUM(J2:J59)</f>
        <v>#VALUE!</v>
      </c>
      <c r="K60" s="74">
        <f>SUM(K2:K59)</f>
        <v>29</v>
      </c>
      <c r="L60" s="75">
        <f>SUM(L2:L59)</f>
        <v>0</v>
      </c>
      <c r="M60" s="76">
        <f t="shared" si="13"/>
        <v>5</v>
      </c>
      <c r="N60" s="99">
        <f t="shared" si="13"/>
        <v>21</v>
      </c>
      <c r="O60" s="110">
        <f>SUM(O2:O59)</f>
        <v>4</v>
      </c>
      <c r="P60" s="104">
        <f t="shared" si="13"/>
        <v>0</v>
      </c>
      <c r="Q60" s="76">
        <f t="shared" si="13"/>
        <v>0</v>
      </c>
      <c r="R60" s="77">
        <f>SUM(L60:Q60)</f>
        <v>30</v>
      </c>
      <c r="S60" s="200" t="s">
        <v>19</v>
      </c>
      <c r="T60" s="201"/>
      <c r="U60" s="201"/>
      <c r="V60" s="202"/>
      <c r="W60" s="120">
        <v>1</v>
      </c>
      <c r="X60" s="120">
        <f>SUM(X2:X59)</f>
        <v>0</v>
      </c>
      <c r="Y60" s="120">
        <f>SUM(Y2:Y59)</f>
        <v>0</v>
      </c>
      <c r="Z60" s="79">
        <f>SUM(X60:Y60)</f>
        <v>0</v>
      </c>
    </row>
    <row r="61" spans="1:26" ht="147" thickBot="1">
      <c r="E61" s="81" t="s">
        <v>20</v>
      </c>
      <c r="F61" s="82" t="s">
        <v>21</v>
      </c>
      <c r="G61" s="82" t="s">
        <v>22</v>
      </c>
      <c r="H61" s="83" t="s">
        <v>5</v>
      </c>
      <c r="I61" s="84" t="s">
        <v>23</v>
      </c>
      <c r="J61" s="85" t="s">
        <v>7</v>
      </c>
      <c r="K61" s="86" t="s">
        <v>8</v>
      </c>
      <c r="L61" s="87" t="s">
        <v>9</v>
      </c>
      <c r="M61" s="88" t="s">
        <v>10</v>
      </c>
      <c r="N61" s="100" t="s">
        <v>11</v>
      </c>
      <c r="O61" s="111" t="s">
        <v>4</v>
      </c>
      <c r="P61" s="105" t="s">
        <v>24</v>
      </c>
      <c r="Q61" s="88" t="s">
        <v>25</v>
      </c>
      <c r="R61" s="89" t="s">
        <v>26</v>
      </c>
      <c r="S61" s="188"/>
      <c r="T61" s="189"/>
      <c r="U61" s="189"/>
      <c r="V61" s="190"/>
    </row>
    <row r="62" spans="1:26" s="80" customFormat="1">
      <c r="A62"/>
      <c r="B62" s="1"/>
      <c r="I62" s="90">
        <f>I60+G60</f>
        <v>62</v>
      </c>
      <c r="J62" s="66"/>
      <c r="K62" s="91"/>
      <c r="M62" s="80">
        <f>L60+M60</f>
        <v>5</v>
      </c>
      <c r="R62" s="92"/>
      <c r="S62" s="92"/>
      <c r="T62" s="92"/>
      <c r="U62" s="92"/>
      <c r="V62" s="92"/>
      <c r="W62" s="27"/>
      <c r="X62" s="27"/>
      <c r="Y62" s="27"/>
    </row>
    <row r="63" spans="1:26" s="80" customFormat="1">
      <c r="A63"/>
      <c r="B63" s="1"/>
      <c r="E63" s="93"/>
      <c r="I63" s="90"/>
      <c r="J63" s="66"/>
      <c r="K63" s="91"/>
      <c r="R63" s="92"/>
      <c r="S63" s="92"/>
      <c r="T63" s="92"/>
      <c r="U63" s="92"/>
      <c r="V63" s="92"/>
      <c r="W63" s="27"/>
      <c r="X63" s="27"/>
      <c r="Y63" s="27"/>
    </row>
  </sheetData>
  <mergeCells count="61">
    <mergeCell ref="R6:V6"/>
    <mergeCell ref="R1:V1"/>
    <mergeCell ref="R2:V2"/>
    <mergeCell ref="R3:V3"/>
    <mergeCell ref="R4:V4"/>
    <mergeCell ref="R5:V5"/>
    <mergeCell ref="R18:V18"/>
    <mergeCell ref="R7:V7"/>
    <mergeCell ref="R8:V8"/>
    <mergeCell ref="R9:V9"/>
    <mergeCell ref="R10:V10"/>
    <mergeCell ref="R11:V11"/>
    <mergeCell ref="R12:V12"/>
    <mergeCell ref="R13:V13"/>
    <mergeCell ref="R14:V14"/>
    <mergeCell ref="R15:V15"/>
    <mergeCell ref="R16:V16"/>
    <mergeCell ref="R17:V17"/>
    <mergeCell ref="R30:V30"/>
    <mergeCell ref="R19:V19"/>
    <mergeCell ref="R20:V20"/>
    <mergeCell ref="R21:V21"/>
    <mergeCell ref="R22:V22"/>
    <mergeCell ref="R23:V23"/>
    <mergeCell ref="R24:V24"/>
    <mergeCell ref="R25:V25"/>
    <mergeCell ref="R26:V26"/>
    <mergeCell ref="R27:V27"/>
    <mergeCell ref="R28:V28"/>
    <mergeCell ref="R29:V29"/>
    <mergeCell ref="R42:V42"/>
    <mergeCell ref="R31:V31"/>
    <mergeCell ref="R32:V32"/>
    <mergeCell ref="R33:V33"/>
    <mergeCell ref="R34:V34"/>
    <mergeCell ref="R35:V35"/>
    <mergeCell ref="R36:V36"/>
    <mergeCell ref="R37:V37"/>
    <mergeCell ref="R38:V38"/>
    <mergeCell ref="R39:V39"/>
    <mergeCell ref="R40:V40"/>
    <mergeCell ref="R41:V41"/>
    <mergeCell ref="R54:V54"/>
    <mergeCell ref="R43:V43"/>
    <mergeCell ref="R44:V44"/>
    <mergeCell ref="R45:V45"/>
    <mergeCell ref="R46:V46"/>
    <mergeCell ref="R47:V47"/>
    <mergeCell ref="R48:V48"/>
    <mergeCell ref="R49:V49"/>
    <mergeCell ref="R50:V50"/>
    <mergeCell ref="R51:V51"/>
    <mergeCell ref="R52:V52"/>
    <mergeCell ref="R53:V53"/>
    <mergeCell ref="S61:V61"/>
    <mergeCell ref="R55:V55"/>
    <mergeCell ref="R56:V56"/>
    <mergeCell ref="R57:V57"/>
    <mergeCell ref="R58:V58"/>
    <mergeCell ref="R59:V59"/>
    <mergeCell ref="S60:V60"/>
  </mergeCells>
  <conditionalFormatting sqref="J1:J61">
    <cfRule type="cellIs" dxfId="15" priority="5" stopIfTrue="1" operator="equal">
      <formula>-90</formula>
    </cfRule>
  </conditionalFormatting>
  <conditionalFormatting sqref="J3:J58">
    <cfRule type="cellIs" dxfId="14" priority="6" operator="equal">
      <formula>0</formula>
    </cfRule>
    <cfRule type="cellIs" dxfId="13" priority="7" operator="lessThan">
      <formula>0</formula>
    </cfRule>
    <cfRule type="cellIs" dxfId="12" priority="8" operator="greaterThan">
      <formula>0</formula>
    </cfRule>
  </conditionalFormatting>
  <pageMargins left="0.7" right="0.7" top="0.75" bottom="0.75" header="0.3" footer="0.3"/>
  <pageSetup orientation="portrait" horizontalDpi="4294967295" vertic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BDAA4B-A388-4E4A-A885-94F4AA8410C6}">
  <sheetPr>
    <tabColor rgb="FF00B050"/>
  </sheetPr>
  <dimension ref="A1:Z63"/>
  <sheetViews>
    <sheetView zoomScale="80" zoomScaleNormal="80" workbookViewId="0">
      <pane ySplit="2" topLeftCell="A3" activePane="bottomLeft" state="frozen"/>
      <selection activeCell="Q61" sqref="Q61"/>
      <selection pane="bottomLeft" activeCell="R7" sqref="R7:V7"/>
    </sheetView>
  </sheetViews>
  <sheetFormatPr defaultRowHeight="15"/>
  <cols>
    <col min="1" max="1" width="7.5" customWidth="1"/>
    <col min="2" max="2" width="7.5" style="1" bestFit="1" customWidth="1"/>
    <col min="3" max="4" width="10" style="80" customWidth="1"/>
    <col min="5" max="5" width="5.75" style="80" customWidth="1"/>
    <col min="6" max="7" width="3.625" style="80" bestFit="1" customWidth="1"/>
    <col min="8" max="8" width="5.5" style="80" customWidth="1"/>
    <col min="9" max="9" width="6.625" style="90" customWidth="1"/>
    <col min="10" max="10" width="2.875" style="66" bestFit="1" customWidth="1"/>
    <col min="11" max="11" width="6.625" style="91" customWidth="1"/>
    <col min="12" max="12" width="3.375" style="80" bestFit="1" customWidth="1"/>
    <col min="13" max="13" width="3.375" style="80" customWidth="1"/>
    <col min="14" max="14" width="3.25" style="80" bestFit="1" customWidth="1"/>
    <col min="15" max="15" width="3.25" style="80" customWidth="1"/>
    <col min="16" max="17" width="3.25" style="80" bestFit="1" customWidth="1"/>
    <col min="18" max="21" width="10.875" style="92" customWidth="1"/>
    <col min="22" max="22" width="14.5" style="92" customWidth="1"/>
    <col min="23" max="23" width="4.375" style="27" bestFit="1" customWidth="1"/>
    <col min="24" max="25" width="3.625" style="27" bestFit="1" customWidth="1"/>
  </cols>
  <sheetData>
    <row r="1" spans="1:25" s="14" customFormat="1" ht="82.5">
      <c r="A1" s="125">
        <v>45345</v>
      </c>
      <c r="B1" s="1"/>
      <c r="C1" s="2" t="s">
        <v>0</v>
      </c>
      <c r="D1" s="3" t="s">
        <v>1</v>
      </c>
      <c r="E1" s="4" t="s">
        <v>2</v>
      </c>
      <c r="F1" s="5" t="s">
        <v>3</v>
      </c>
      <c r="G1" s="5" t="s">
        <v>4</v>
      </c>
      <c r="H1" s="6" t="s">
        <v>5</v>
      </c>
      <c r="I1" s="7" t="s">
        <v>6</v>
      </c>
      <c r="J1" s="8" t="s">
        <v>7</v>
      </c>
      <c r="K1" s="9" t="s">
        <v>8</v>
      </c>
      <c r="L1" s="10" t="s">
        <v>9</v>
      </c>
      <c r="M1" s="11" t="s">
        <v>10</v>
      </c>
      <c r="N1" s="94" t="s">
        <v>11</v>
      </c>
      <c r="O1" s="106" t="s">
        <v>4</v>
      </c>
      <c r="P1" s="101" t="s">
        <v>12</v>
      </c>
      <c r="Q1" s="12" t="s">
        <v>13</v>
      </c>
      <c r="R1" s="206" t="s">
        <v>14</v>
      </c>
      <c r="S1" s="207"/>
      <c r="T1" s="207"/>
      <c r="U1" s="207"/>
      <c r="V1" s="208"/>
      <c r="W1" s="119" t="s">
        <v>15</v>
      </c>
      <c r="X1" s="119" t="s">
        <v>16</v>
      </c>
      <c r="Y1" s="119" t="s">
        <v>17</v>
      </c>
    </row>
    <row r="2" spans="1:25" ht="7.5" customHeight="1" thickBot="1">
      <c r="A2" s="15"/>
      <c r="B2" s="16"/>
      <c r="C2" s="17"/>
      <c r="D2" s="18"/>
      <c r="E2" s="19">
        <v>0</v>
      </c>
      <c r="F2" s="20"/>
      <c r="G2" s="20"/>
      <c r="H2" s="21">
        <v>0</v>
      </c>
      <c r="I2" s="22"/>
      <c r="J2" s="23"/>
      <c r="K2" s="24"/>
      <c r="L2" s="25"/>
      <c r="M2" s="20"/>
      <c r="N2" s="95"/>
      <c r="O2" s="107"/>
      <c r="P2" s="102"/>
      <c r="Q2" s="26"/>
      <c r="R2" s="209"/>
      <c r="S2" s="210"/>
      <c r="T2" s="210"/>
      <c r="U2" s="210"/>
      <c r="V2" s="211"/>
      <c r="W2" s="121"/>
      <c r="X2" s="121"/>
      <c r="Y2" s="121"/>
    </row>
    <row r="3" spans="1:25" s="42" customFormat="1" ht="26.25" customHeight="1" thickBot="1">
      <c r="A3" s="28">
        <v>0.41666666666666669</v>
      </c>
      <c r="B3" s="29" t="s">
        <v>44</v>
      </c>
      <c r="C3" s="30">
        <v>923</v>
      </c>
      <c r="D3" s="31">
        <v>936</v>
      </c>
      <c r="E3" s="32">
        <f t="shared" ref="E3:E5" si="0">IF(ISBLANK(C3),0,(D3-C3+1))</f>
        <v>14</v>
      </c>
      <c r="F3" s="33">
        <v>1</v>
      </c>
      <c r="G3" s="33">
        <v>0</v>
      </c>
      <c r="H3" s="34">
        <f>E3-G3-F3</f>
        <v>13</v>
      </c>
      <c r="I3" s="35">
        <f>13+0</f>
        <v>13</v>
      </c>
      <c r="J3" s="36">
        <f t="shared" ref="J3:J16" si="1">IF(ISBLANK(I3),-90,(-((I3)-(SUM(L3:Q3,K3)))))</f>
        <v>3</v>
      </c>
      <c r="K3" s="37">
        <v>6</v>
      </c>
      <c r="L3" s="38">
        <v>0</v>
      </c>
      <c r="M3" s="39">
        <v>0</v>
      </c>
      <c r="N3" s="96">
        <v>7</v>
      </c>
      <c r="O3" s="112">
        <v>0</v>
      </c>
      <c r="P3" s="38">
        <v>3</v>
      </c>
      <c r="Q3" s="40">
        <v>0</v>
      </c>
      <c r="R3" s="256" t="s">
        <v>85</v>
      </c>
      <c r="S3" s="257"/>
      <c r="T3" s="257"/>
      <c r="U3" s="257"/>
      <c r="V3" s="258"/>
      <c r="W3" s="39" t="s">
        <v>18</v>
      </c>
      <c r="X3" s="39"/>
      <c r="Y3" s="39"/>
    </row>
    <row r="4" spans="1:25" s="42" customFormat="1" ht="26.25" customHeight="1" thickBot="1">
      <c r="A4" s="43">
        <v>0.42708333333333331</v>
      </c>
      <c r="B4" s="44" t="s">
        <v>54</v>
      </c>
      <c r="C4" s="45" t="s">
        <v>18</v>
      </c>
      <c r="D4" s="46" t="s">
        <v>18</v>
      </c>
      <c r="E4" s="32" t="s">
        <v>18</v>
      </c>
      <c r="F4" s="48" t="s">
        <v>18</v>
      </c>
      <c r="G4" s="48" t="s">
        <v>18</v>
      </c>
      <c r="H4" s="34" t="s">
        <v>18</v>
      </c>
      <c r="I4" s="49" t="s">
        <v>18</v>
      </c>
      <c r="J4" s="36" t="e">
        <f t="shared" si="1"/>
        <v>#VALUE!</v>
      </c>
      <c r="K4" s="50"/>
      <c r="L4" s="38"/>
      <c r="M4" s="39"/>
      <c r="N4" s="96"/>
      <c r="O4" s="112"/>
      <c r="P4" s="38"/>
      <c r="Q4" s="40"/>
      <c r="R4" s="262" t="s">
        <v>86</v>
      </c>
      <c r="S4" s="263"/>
      <c r="T4" s="263"/>
      <c r="U4" s="263"/>
      <c r="V4" s="264"/>
      <c r="W4" s="39" t="s">
        <v>18</v>
      </c>
      <c r="X4" s="39"/>
      <c r="Y4" s="39"/>
    </row>
    <row r="5" spans="1:25" s="42" customFormat="1" ht="26.25" customHeight="1" thickBot="1">
      <c r="A5" s="28">
        <v>0.4375</v>
      </c>
      <c r="B5" s="29" t="s">
        <v>67</v>
      </c>
      <c r="C5" s="30">
        <v>937</v>
      </c>
      <c r="D5" s="31">
        <v>952</v>
      </c>
      <c r="E5" s="32">
        <f t="shared" si="0"/>
        <v>16</v>
      </c>
      <c r="F5" s="33">
        <v>0</v>
      </c>
      <c r="G5" s="33">
        <v>0</v>
      </c>
      <c r="H5" s="34">
        <f t="shared" ref="H5:H34" si="2">E5-G5-F5</f>
        <v>16</v>
      </c>
      <c r="I5" s="35">
        <f>16+0</f>
        <v>16</v>
      </c>
      <c r="J5" s="36">
        <f t="shared" si="1"/>
        <v>0</v>
      </c>
      <c r="K5" s="37">
        <v>2</v>
      </c>
      <c r="L5" s="38">
        <v>0</v>
      </c>
      <c r="M5" s="39">
        <v>0</v>
      </c>
      <c r="N5" s="96">
        <v>13</v>
      </c>
      <c r="O5" s="112">
        <v>0</v>
      </c>
      <c r="P5" s="38">
        <v>0</v>
      </c>
      <c r="Q5" s="164">
        <v>1</v>
      </c>
      <c r="R5" s="253" t="s">
        <v>87</v>
      </c>
      <c r="S5" s="254"/>
      <c r="T5" s="254"/>
      <c r="U5" s="254"/>
      <c r="V5" s="255"/>
      <c r="W5" s="39" t="s">
        <v>18</v>
      </c>
      <c r="X5" s="39"/>
      <c r="Y5" s="39"/>
    </row>
    <row r="6" spans="1:25" s="42" customFormat="1" ht="26.25" customHeight="1" thickBot="1">
      <c r="A6" s="28">
        <v>0.45833333333333331</v>
      </c>
      <c r="B6" s="29" t="s">
        <v>43</v>
      </c>
      <c r="C6" s="30">
        <v>953</v>
      </c>
      <c r="D6" s="31">
        <v>973</v>
      </c>
      <c r="E6" s="32">
        <f>IF(ISBLANK(C6),0,(D6-C6+1))</f>
        <v>21</v>
      </c>
      <c r="F6" s="33">
        <v>0</v>
      </c>
      <c r="G6" s="33">
        <v>3</v>
      </c>
      <c r="H6" s="34">
        <f t="shared" si="2"/>
        <v>18</v>
      </c>
      <c r="I6" s="35">
        <f>18+3</f>
        <v>21</v>
      </c>
      <c r="J6" s="36">
        <f t="shared" si="1"/>
        <v>0</v>
      </c>
      <c r="K6" s="37">
        <v>13</v>
      </c>
      <c r="L6" s="38">
        <v>0</v>
      </c>
      <c r="M6" s="39">
        <v>2</v>
      </c>
      <c r="N6" s="96">
        <v>5</v>
      </c>
      <c r="O6" s="112">
        <v>1</v>
      </c>
      <c r="P6" s="38">
        <v>0</v>
      </c>
      <c r="Q6" s="40">
        <v>0</v>
      </c>
      <c r="R6" s="268" t="s">
        <v>88</v>
      </c>
      <c r="S6" s="269"/>
      <c r="T6" s="269"/>
      <c r="U6" s="269"/>
      <c r="V6" s="270"/>
      <c r="W6" s="39" t="s">
        <v>18</v>
      </c>
      <c r="X6" s="39"/>
      <c r="Y6" s="39"/>
    </row>
    <row r="7" spans="1:25" s="42" customFormat="1" ht="26.25" customHeight="1" thickBot="1">
      <c r="A7" s="28">
        <v>0.5</v>
      </c>
      <c r="B7" s="29" t="s">
        <v>89</v>
      </c>
      <c r="C7" s="30">
        <v>974</v>
      </c>
      <c r="D7" s="31">
        <v>994</v>
      </c>
      <c r="E7" s="32">
        <f t="shared" ref="E7:E58" si="3">IF(ISBLANK(C7),0,(D7-C7+1))</f>
        <v>21</v>
      </c>
      <c r="F7" s="33">
        <v>1</v>
      </c>
      <c r="G7" s="33">
        <v>1</v>
      </c>
      <c r="H7" s="34">
        <f t="shared" si="2"/>
        <v>19</v>
      </c>
      <c r="I7" s="35">
        <f>19+1</f>
        <v>20</v>
      </c>
      <c r="J7" s="36">
        <f t="shared" si="1"/>
        <v>1</v>
      </c>
      <c r="K7" s="37">
        <v>8</v>
      </c>
      <c r="L7" s="38">
        <v>0</v>
      </c>
      <c r="M7" s="39">
        <v>0</v>
      </c>
      <c r="N7" s="96">
        <v>11</v>
      </c>
      <c r="O7" s="112">
        <v>1</v>
      </c>
      <c r="P7" s="38">
        <v>1</v>
      </c>
      <c r="Q7" s="40">
        <v>0</v>
      </c>
      <c r="R7" s="253" t="s">
        <v>90</v>
      </c>
      <c r="S7" s="254"/>
      <c r="T7" s="254"/>
      <c r="U7" s="254"/>
      <c r="V7" s="255"/>
      <c r="W7" s="39" t="s">
        <v>18</v>
      </c>
      <c r="X7" s="39"/>
      <c r="Y7" s="39"/>
    </row>
    <row r="8" spans="1:25" s="42" customFormat="1" ht="26.25" customHeight="1" thickBot="1">
      <c r="A8" s="28">
        <v>0.52083333333333337</v>
      </c>
      <c r="B8" s="29" t="s">
        <v>44</v>
      </c>
      <c r="C8" s="30">
        <v>995</v>
      </c>
      <c r="D8" s="31">
        <v>1006</v>
      </c>
      <c r="E8" s="32">
        <f t="shared" si="3"/>
        <v>12</v>
      </c>
      <c r="F8" s="33">
        <v>2</v>
      </c>
      <c r="G8" s="33">
        <v>1</v>
      </c>
      <c r="H8" s="34">
        <f t="shared" si="2"/>
        <v>9</v>
      </c>
      <c r="I8" s="35">
        <f>9+1</f>
        <v>10</v>
      </c>
      <c r="J8" s="36">
        <f t="shared" si="1"/>
        <v>1</v>
      </c>
      <c r="K8" s="37">
        <v>3</v>
      </c>
      <c r="L8" s="38">
        <v>0</v>
      </c>
      <c r="M8" s="39">
        <v>4</v>
      </c>
      <c r="N8" s="96">
        <v>2</v>
      </c>
      <c r="O8" s="112">
        <v>1</v>
      </c>
      <c r="P8" s="38">
        <v>1</v>
      </c>
      <c r="Q8" s="40">
        <v>0</v>
      </c>
      <c r="R8" s="256" t="s">
        <v>91</v>
      </c>
      <c r="S8" s="257"/>
      <c r="T8" s="257"/>
      <c r="U8" s="257"/>
      <c r="V8" s="258"/>
      <c r="W8" s="39" t="s">
        <v>18</v>
      </c>
      <c r="X8" s="39"/>
      <c r="Y8" s="39"/>
    </row>
    <row r="9" spans="1:25" s="42" customFormat="1" ht="26.25" customHeight="1" thickBot="1">
      <c r="A9" s="28">
        <v>4.1666666666666664E-2</v>
      </c>
      <c r="B9" s="29" t="s">
        <v>54</v>
      </c>
      <c r="C9" s="30">
        <v>1007</v>
      </c>
      <c r="D9" s="31">
        <v>1010</v>
      </c>
      <c r="E9" s="32">
        <f t="shared" si="3"/>
        <v>4</v>
      </c>
      <c r="F9" s="33">
        <v>0</v>
      </c>
      <c r="G9" s="33">
        <v>1</v>
      </c>
      <c r="H9" s="34">
        <f t="shared" si="2"/>
        <v>3</v>
      </c>
      <c r="I9" s="35">
        <f>3+1</f>
        <v>4</v>
      </c>
      <c r="J9" s="36">
        <f t="shared" si="1"/>
        <v>0</v>
      </c>
      <c r="K9" s="37">
        <v>2</v>
      </c>
      <c r="L9" s="38">
        <v>0</v>
      </c>
      <c r="M9" s="39">
        <v>0</v>
      </c>
      <c r="N9" s="96">
        <v>1</v>
      </c>
      <c r="O9" s="112">
        <v>1</v>
      </c>
      <c r="P9" s="38">
        <v>0</v>
      </c>
      <c r="Q9" s="40">
        <v>0</v>
      </c>
      <c r="R9" s="259" t="s">
        <v>92</v>
      </c>
      <c r="S9" s="260"/>
      <c r="T9" s="260"/>
      <c r="U9" s="260"/>
      <c r="V9" s="261"/>
      <c r="W9" s="39" t="s">
        <v>18</v>
      </c>
      <c r="X9" s="39"/>
      <c r="Y9" s="39"/>
    </row>
    <row r="10" spans="1:25" s="42" customFormat="1" ht="26.25" customHeight="1" thickBot="1">
      <c r="A10" s="28">
        <v>6.25E-2</v>
      </c>
      <c r="B10" s="29" t="s">
        <v>43</v>
      </c>
      <c r="C10" s="30">
        <v>3203</v>
      </c>
      <c r="D10" s="31">
        <v>3217</v>
      </c>
      <c r="E10" s="32">
        <f t="shared" si="3"/>
        <v>15</v>
      </c>
      <c r="F10" s="33">
        <v>1</v>
      </c>
      <c r="G10" s="33">
        <v>0</v>
      </c>
      <c r="H10" s="34">
        <f>E10-G10-F10</f>
        <v>14</v>
      </c>
      <c r="I10" s="35">
        <f>14+0</f>
        <v>14</v>
      </c>
      <c r="J10" s="36">
        <f t="shared" si="1"/>
        <v>0</v>
      </c>
      <c r="K10" s="37">
        <v>9</v>
      </c>
      <c r="L10" s="38">
        <v>0</v>
      </c>
      <c r="M10" s="39">
        <v>2</v>
      </c>
      <c r="N10" s="96">
        <v>3</v>
      </c>
      <c r="O10" s="112">
        <v>0</v>
      </c>
      <c r="P10" s="38">
        <v>0</v>
      </c>
      <c r="Q10" s="40">
        <v>0</v>
      </c>
      <c r="R10" s="259" t="s">
        <v>93</v>
      </c>
      <c r="S10" s="260"/>
      <c r="T10" s="260"/>
      <c r="U10" s="260"/>
      <c r="V10" s="261"/>
      <c r="W10" s="39" t="s">
        <v>18</v>
      </c>
      <c r="X10" s="39"/>
      <c r="Y10" s="39"/>
    </row>
    <row r="11" spans="1:25" s="42" customFormat="1" ht="26.25" customHeight="1" thickBot="1">
      <c r="A11" s="43">
        <v>6.25E-2</v>
      </c>
      <c r="B11" s="44" t="s">
        <v>67</v>
      </c>
      <c r="C11" s="45">
        <v>1011</v>
      </c>
      <c r="D11" s="46">
        <v>1011</v>
      </c>
      <c r="E11" s="32" t="s">
        <v>18</v>
      </c>
      <c r="F11" s="48" t="s">
        <v>18</v>
      </c>
      <c r="G11" s="48" t="s">
        <v>18</v>
      </c>
      <c r="H11" s="34" t="s">
        <v>18</v>
      </c>
      <c r="I11" s="49" t="s">
        <v>18</v>
      </c>
      <c r="J11" s="36" t="e">
        <f t="shared" si="1"/>
        <v>#VALUE!</v>
      </c>
      <c r="K11" s="50"/>
      <c r="L11" s="38" t="s">
        <v>18</v>
      </c>
      <c r="M11" s="39" t="s">
        <v>18</v>
      </c>
      <c r="N11" s="96" t="s">
        <v>18</v>
      </c>
      <c r="O11" s="112" t="s">
        <v>18</v>
      </c>
      <c r="P11" s="38" t="s">
        <v>18</v>
      </c>
      <c r="Q11" s="40" t="s">
        <v>18</v>
      </c>
      <c r="R11" s="262" t="s">
        <v>94</v>
      </c>
      <c r="S11" s="263"/>
      <c r="T11" s="263"/>
      <c r="U11" s="263"/>
      <c r="V11" s="264"/>
      <c r="W11" s="39" t="s">
        <v>18</v>
      </c>
      <c r="X11" s="39"/>
      <c r="Y11" s="39"/>
    </row>
    <row r="12" spans="1:25" s="42" customFormat="1" ht="26.25" customHeight="1" thickBot="1">
      <c r="A12" s="28">
        <v>8.3333333333333329E-2</v>
      </c>
      <c r="B12" s="29" t="s">
        <v>89</v>
      </c>
      <c r="C12" s="30">
        <v>3218</v>
      </c>
      <c r="D12" s="31">
        <v>3228</v>
      </c>
      <c r="E12" s="32">
        <f t="shared" si="3"/>
        <v>11</v>
      </c>
      <c r="F12" s="33">
        <v>1</v>
      </c>
      <c r="G12" s="33">
        <v>1</v>
      </c>
      <c r="H12" s="34">
        <f t="shared" ref="H12:H17" si="4">E12-G12-F12</f>
        <v>9</v>
      </c>
      <c r="I12" s="35">
        <f>9+1</f>
        <v>10</v>
      </c>
      <c r="J12" s="36">
        <f t="shared" si="1"/>
        <v>0</v>
      </c>
      <c r="K12" s="37">
        <v>5</v>
      </c>
      <c r="L12" s="38">
        <v>0</v>
      </c>
      <c r="M12" s="39">
        <v>0</v>
      </c>
      <c r="N12" s="96">
        <v>4</v>
      </c>
      <c r="O12" s="112">
        <v>1</v>
      </c>
      <c r="P12" s="38">
        <v>0</v>
      </c>
      <c r="Q12" s="40">
        <v>0</v>
      </c>
      <c r="R12" s="265"/>
      <c r="S12" s="266"/>
      <c r="T12" s="266"/>
      <c r="U12" s="266"/>
      <c r="V12" s="267"/>
      <c r="W12" s="39" t="s">
        <v>18</v>
      </c>
      <c r="X12" s="39"/>
      <c r="Y12" s="39"/>
    </row>
    <row r="13" spans="1:25" s="42" customFormat="1" ht="26.25" customHeight="1" thickBot="1">
      <c r="A13" s="43">
        <v>8.3333333333333329E-2</v>
      </c>
      <c r="B13" s="44" t="s">
        <v>95</v>
      </c>
      <c r="C13" s="45" t="s">
        <v>18</v>
      </c>
      <c r="D13" s="46" t="s">
        <v>18</v>
      </c>
      <c r="E13" s="32" t="s">
        <v>18</v>
      </c>
      <c r="F13" s="48" t="s">
        <v>18</v>
      </c>
      <c r="G13" s="48" t="s">
        <v>18</v>
      </c>
      <c r="H13" s="34" t="s">
        <v>18</v>
      </c>
      <c r="I13" s="49" t="s">
        <v>18</v>
      </c>
      <c r="J13" s="36" t="e">
        <f t="shared" si="1"/>
        <v>#VALUE!</v>
      </c>
      <c r="K13" s="50"/>
      <c r="L13" s="38"/>
      <c r="M13" s="39"/>
      <c r="N13" s="96"/>
      <c r="O13" s="112"/>
      <c r="P13" s="38"/>
      <c r="Q13" s="40"/>
      <c r="R13" s="262" t="s">
        <v>96</v>
      </c>
      <c r="S13" s="263"/>
      <c r="T13" s="263"/>
      <c r="U13" s="263"/>
      <c r="V13" s="264"/>
      <c r="W13" s="39" t="s">
        <v>18</v>
      </c>
      <c r="X13" s="39"/>
      <c r="Y13" s="39"/>
    </row>
    <row r="14" spans="1:25" s="42" customFormat="1" ht="26.25" customHeight="1" thickBot="1">
      <c r="A14" s="43">
        <v>0.16666666666666666</v>
      </c>
      <c r="B14" s="44" t="s">
        <v>65</v>
      </c>
      <c r="C14" s="45" t="s">
        <v>18</v>
      </c>
      <c r="D14" s="46" t="s">
        <v>18</v>
      </c>
      <c r="E14" s="32" t="s">
        <v>18</v>
      </c>
      <c r="F14" s="48" t="s">
        <v>18</v>
      </c>
      <c r="G14" s="48" t="s">
        <v>18</v>
      </c>
      <c r="H14" s="34" t="s">
        <v>18</v>
      </c>
      <c r="I14" s="49" t="s">
        <v>18</v>
      </c>
      <c r="J14" s="36" t="e">
        <f t="shared" si="1"/>
        <v>#VALUE!</v>
      </c>
      <c r="K14" s="50"/>
      <c r="L14" s="38"/>
      <c r="M14" s="39"/>
      <c r="N14" s="96"/>
      <c r="O14" s="112"/>
      <c r="P14" s="38"/>
      <c r="Q14" s="40"/>
      <c r="R14" s="262" t="s">
        <v>97</v>
      </c>
      <c r="S14" s="263"/>
      <c r="T14" s="263"/>
      <c r="U14" s="263"/>
      <c r="V14" s="264"/>
      <c r="W14" s="39" t="s">
        <v>18</v>
      </c>
      <c r="X14" s="39"/>
      <c r="Y14" s="39"/>
    </row>
    <row r="15" spans="1:25" s="42" customFormat="1" ht="26.25" customHeight="1" thickBot="1">
      <c r="A15" s="43">
        <v>0.16666666666666666</v>
      </c>
      <c r="B15" s="44" t="s">
        <v>98</v>
      </c>
      <c r="C15" s="45" t="s">
        <v>18</v>
      </c>
      <c r="D15" s="46" t="s">
        <v>18</v>
      </c>
      <c r="E15" s="32" t="s">
        <v>18</v>
      </c>
      <c r="F15" s="48" t="s">
        <v>18</v>
      </c>
      <c r="G15" s="48" t="s">
        <v>18</v>
      </c>
      <c r="H15" s="34" t="s">
        <v>18</v>
      </c>
      <c r="I15" s="49" t="s">
        <v>18</v>
      </c>
      <c r="J15" s="36" t="e">
        <f t="shared" si="1"/>
        <v>#VALUE!</v>
      </c>
      <c r="K15" s="50"/>
      <c r="L15" s="38"/>
      <c r="M15" s="39"/>
      <c r="N15" s="96"/>
      <c r="O15" s="112"/>
      <c r="P15" s="38"/>
      <c r="Q15" s="40"/>
      <c r="R15" s="262" t="s">
        <v>99</v>
      </c>
      <c r="S15" s="263"/>
      <c r="T15" s="263"/>
      <c r="U15" s="263"/>
      <c r="V15" s="264"/>
      <c r="W15" s="39" t="s">
        <v>18</v>
      </c>
      <c r="X15" s="39"/>
      <c r="Y15" s="39"/>
    </row>
    <row r="16" spans="1:25" s="42" customFormat="1" ht="26.25" customHeight="1" thickBot="1">
      <c r="A16" s="43">
        <v>0.16666666666666666</v>
      </c>
      <c r="B16" s="44" t="s">
        <v>67</v>
      </c>
      <c r="C16" s="45" t="s">
        <v>18</v>
      </c>
      <c r="D16" s="46" t="s">
        <v>18</v>
      </c>
      <c r="E16" s="32" t="s">
        <v>18</v>
      </c>
      <c r="F16" s="48" t="s">
        <v>18</v>
      </c>
      <c r="G16" s="48" t="s">
        <v>18</v>
      </c>
      <c r="H16" s="34" t="s">
        <v>18</v>
      </c>
      <c r="I16" s="49" t="s">
        <v>18</v>
      </c>
      <c r="J16" s="36" t="e">
        <f t="shared" si="1"/>
        <v>#VALUE!</v>
      </c>
      <c r="K16" s="50"/>
      <c r="L16" s="38"/>
      <c r="M16" s="39"/>
      <c r="N16" s="96"/>
      <c r="O16" s="112"/>
      <c r="P16" s="38"/>
      <c r="Q16" s="40"/>
      <c r="R16" s="262" t="s">
        <v>100</v>
      </c>
      <c r="S16" s="263"/>
      <c r="T16" s="263"/>
      <c r="U16" s="263"/>
      <c r="V16" s="264"/>
      <c r="W16" s="39" t="s">
        <v>18</v>
      </c>
      <c r="X16" s="39"/>
      <c r="Y16" s="39"/>
    </row>
    <row r="17" spans="1:25" s="42" customFormat="1" ht="26.25" hidden="1" customHeight="1">
      <c r="A17" s="28"/>
      <c r="B17" s="29"/>
      <c r="C17" s="30"/>
      <c r="D17" s="31"/>
      <c r="E17" s="32">
        <f t="shared" si="3"/>
        <v>0</v>
      </c>
      <c r="F17" s="33"/>
      <c r="G17" s="33"/>
      <c r="H17" s="34">
        <f t="shared" si="4"/>
        <v>0</v>
      </c>
      <c r="I17" s="35"/>
      <c r="J17" s="36">
        <f t="shared" ref="J17:J32" si="5">IF(ISBLANK(I17),-90,(I17-SUM(L17:Q17,K17)))</f>
        <v>-90</v>
      </c>
      <c r="K17" s="37"/>
      <c r="L17" s="38"/>
      <c r="M17" s="39"/>
      <c r="N17" s="96"/>
      <c r="O17" s="112"/>
      <c r="P17" s="38"/>
      <c r="Q17" s="40"/>
      <c r="R17" s="191"/>
      <c r="S17" s="192"/>
      <c r="T17" s="192"/>
      <c r="U17" s="192"/>
      <c r="V17" s="193"/>
      <c r="W17" s="39" t="s">
        <v>18</v>
      </c>
      <c r="X17" s="39"/>
      <c r="Y17" s="39"/>
    </row>
    <row r="18" spans="1:25" s="42" customFormat="1" ht="26.25" hidden="1" customHeight="1">
      <c r="A18" s="28"/>
      <c r="B18" s="29"/>
      <c r="C18" s="30"/>
      <c r="D18" s="31"/>
      <c r="E18" s="32">
        <f t="shared" si="3"/>
        <v>0</v>
      </c>
      <c r="F18" s="33"/>
      <c r="G18" s="33"/>
      <c r="H18" s="34">
        <f>E18-G18-F18</f>
        <v>0</v>
      </c>
      <c r="I18" s="35"/>
      <c r="J18" s="36">
        <f t="shared" si="5"/>
        <v>-90</v>
      </c>
      <c r="K18" s="37"/>
      <c r="L18" s="38"/>
      <c r="M18" s="39"/>
      <c r="N18" s="96"/>
      <c r="O18" s="112"/>
      <c r="P18" s="38"/>
      <c r="Q18" s="40"/>
      <c r="R18" s="191"/>
      <c r="S18" s="192"/>
      <c r="T18" s="192"/>
      <c r="U18" s="192"/>
      <c r="V18" s="193"/>
      <c r="W18" s="39" t="s">
        <v>18</v>
      </c>
      <c r="X18" s="39"/>
      <c r="Y18" s="39"/>
    </row>
    <row r="19" spans="1:25" s="42" customFormat="1" ht="26.25" hidden="1" customHeight="1">
      <c r="A19" s="28"/>
      <c r="B19" s="29"/>
      <c r="C19" s="30"/>
      <c r="D19" s="31"/>
      <c r="E19" s="32">
        <f t="shared" si="3"/>
        <v>0</v>
      </c>
      <c r="F19" s="33"/>
      <c r="G19" s="33"/>
      <c r="H19" s="34">
        <f t="shared" ref="H19:H24" si="6">E19-G19-F19</f>
        <v>0</v>
      </c>
      <c r="I19" s="35"/>
      <c r="J19" s="36">
        <f t="shared" si="5"/>
        <v>-90</v>
      </c>
      <c r="K19" s="37"/>
      <c r="L19" s="38"/>
      <c r="M19" s="39"/>
      <c r="N19" s="96"/>
      <c r="O19" s="112"/>
      <c r="P19" s="38"/>
      <c r="Q19" s="40"/>
      <c r="R19" s="191"/>
      <c r="S19" s="192"/>
      <c r="T19" s="192"/>
      <c r="U19" s="192"/>
      <c r="V19" s="193"/>
      <c r="W19" s="39" t="s">
        <v>18</v>
      </c>
      <c r="X19" s="39"/>
      <c r="Y19" s="39"/>
    </row>
    <row r="20" spans="1:25" s="42" customFormat="1" ht="26.25" hidden="1" customHeight="1">
      <c r="A20" s="28"/>
      <c r="B20" s="29"/>
      <c r="C20" s="30"/>
      <c r="D20" s="31"/>
      <c r="E20" s="32">
        <f t="shared" si="3"/>
        <v>0</v>
      </c>
      <c r="F20" s="33"/>
      <c r="G20" s="33"/>
      <c r="H20" s="34">
        <f t="shared" si="6"/>
        <v>0</v>
      </c>
      <c r="I20" s="35"/>
      <c r="J20" s="36">
        <f t="shared" si="5"/>
        <v>-90</v>
      </c>
      <c r="K20" s="37"/>
      <c r="L20" s="38"/>
      <c r="M20" s="39"/>
      <c r="N20" s="96"/>
      <c r="O20" s="112"/>
      <c r="P20" s="38"/>
      <c r="Q20" s="40"/>
      <c r="R20" s="191"/>
      <c r="S20" s="192"/>
      <c r="T20" s="192"/>
      <c r="U20" s="192"/>
      <c r="V20" s="193"/>
      <c r="W20" s="39" t="s">
        <v>18</v>
      </c>
      <c r="X20" s="39"/>
      <c r="Y20" s="39"/>
    </row>
    <row r="21" spans="1:25" s="42" customFormat="1" ht="26.25" hidden="1" customHeight="1">
      <c r="A21" s="28"/>
      <c r="B21" s="29"/>
      <c r="C21" s="30"/>
      <c r="D21" s="31"/>
      <c r="E21" s="32">
        <f>IF(ISBLANK(C21),0,(D21-C21+1))</f>
        <v>0</v>
      </c>
      <c r="F21" s="33"/>
      <c r="G21" s="33"/>
      <c r="H21" s="34">
        <f t="shared" si="6"/>
        <v>0</v>
      </c>
      <c r="I21" s="35"/>
      <c r="J21" s="36">
        <f t="shared" si="5"/>
        <v>-90</v>
      </c>
      <c r="K21" s="37"/>
      <c r="L21" s="38"/>
      <c r="M21" s="39"/>
      <c r="N21" s="96"/>
      <c r="O21" s="112"/>
      <c r="P21" s="38"/>
      <c r="Q21" s="40"/>
      <c r="R21" s="191"/>
      <c r="S21" s="192"/>
      <c r="T21" s="192"/>
      <c r="U21" s="192"/>
      <c r="V21" s="193"/>
      <c r="W21" s="39" t="s">
        <v>18</v>
      </c>
      <c r="X21" s="39"/>
      <c r="Y21" s="39"/>
    </row>
    <row r="22" spans="1:25" s="42" customFormat="1" ht="26.25" hidden="1" customHeight="1">
      <c r="A22" s="28"/>
      <c r="B22" s="29"/>
      <c r="C22" s="30"/>
      <c r="D22" s="31"/>
      <c r="E22" s="32">
        <f t="shared" ref="E22:E32" si="7">IF(ISBLANK(C22),0,(D22-C22+1))</f>
        <v>0</v>
      </c>
      <c r="F22" s="33"/>
      <c r="G22" s="33"/>
      <c r="H22" s="34">
        <f t="shared" si="6"/>
        <v>0</v>
      </c>
      <c r="I22" s="35"/>
      <c r="J22" s="36">
        <f t="shared" si="5"/>
        <v>-90</v>
      </c>
      <c r="K22" s="37"/>
      <c r="L22" s="38"/>
      <c r="M22" s="39"/>
      <c r="N22" s="96"/>
      <c r="O22" s="112"/>
      <c r="P22" s="38"/>
      <c r="Q22" s="40"/>
      <c r="R22" s="191"/>
      <c r="S22" s="192"/>
      <c r="T22" s="192"/>
      <c r="U22" s="192"/>
      <c r="V22" s="193"/>
      <c r="W22" s="39" t="s">
        <v>18</v>
      </c>
      <c r="X22" s="39"/>
      <c r="Y22" s="39"/>
    </row>
    <row r="23" spans="1:25" s="42" customFormat="1" ht="26.25" hidden="1" customHeight="1">
      <c r="A23" s="28"/>
      <c r="B23" s="29"/>
      <c r="C23" s="30"/>
      <c r="D23" s="31"/>
      <c r="E23" s="32">
        <f t="shared" si="7"/>
        <v>0</v>
      </c>
      <c r="F23" s="33"/>
      <c r="G23" s="33"/>
      <c r="H23" s="34">
        <f t="shared" si="6"/>
        <v>0</v>
      </c>
      <c r="I23" s="35"/>
      <c r="J23" s="36">
        <f t="shared" si="5"/>
        <v>-90</v>
      </c>
      <c r="K23" s="37"/>
      <c r="L23" s="38"/>
      <c r="M23" s="39"/>
      <c r="N23" s="96"/>
      <c r="O23" s="112"/>
      <c r="P23" s="38"/>
      <c r="Q23" s="40"/>
      <c r="R23" s="191"/>
      <c r="S23" s="192"/>
      <c r="T23" s="192"/>
      <c r="U23" s="192"/>
      <c r="V23" s="193"/>
      <c r="W23" s="39" t="s">
        <v>18</v>
      </c>
      <c r="X23" s="39"/>
      <c r="Y23" s="39"/>
    </row>
    <row r="24" spans="1:25" s="42" customFormat="1" ht="26.25" hidden="1" customHeight="1">
      <c r="A24" s="28"/>
      <c r="B24" s="29"/>
      <c r="C24" s="30"/>
      <c r="D24" s="31"/>
      <c r="E24" s="32">
        <f t="shared" si="7"/>
        <v>0</v>
      </c>
      <c r="F24" s="33"/>
      <c r="G24" s="33"/>
      <c r="H24" s="34">
        <f t="shared" si="6"/>
        <v>0</v>
      </c>
      <c r="I24" s="35"/>
      <c r="J24" s="36">
        <f t="shared" si="5"/>
        <v>-90</v>
      </c>
      <c r="K24" s="37"/>
      <c r="L24" s="38"/>
      <c r="M24" s="39"/>
      <c r="N24" s="96"/>
      <c r="O24" s="112"/>
      <c r="P24" s="38"/>
      <c r="Q24" s="40"/>
      <c r="R24" s="191"/>
      <c r="S24" s="192"/>
      <c r="T24" s="192"/>
      <c r="U24" s="192"/>
      <c r="V24" s="193"/>
      <c r="W24" s="39" t="s">
        <v>18</v>
      </c>
      <c r="X24" s="39"/>
      <c r="Y24" s="39"/>
    </row>
    <row r="25" spans="1:25" s="42" customFormat="1" ht="26.25" hidden="1" customHeight="1">
      <c r="A25" s="28"/>
      <c r="B25" s="29"/>
      <c r="C25" s="30"/>
      <c r="D25" s="31"/>
      <c r="E25" s="32">
        <f t="shared" si="7"/>
        <v>0</v>
      </c>
      <c r="F25" s="33"/>
      <c r="G25" s="33"/>
      <c r="H25" s="34">
        <f>E25-G25-F25</f>
        <v>0</v>
      </c>
      <c r="I25" s="35"/>
      <c r="J25" s="36">
        <f t="shared" si="5"/>
        <v>-90</v>
      </c>
      <c r="K25" s="37"/>
      <c r="L25" s="38"/>
      <c r="M25" s="39"/>
      <c r="N25" s="96"/>
      <c r="O25" s="112"/>
      <c r="P25" s="38"/>
      <c r="Q25" s="40"/>
      <c r="R25" s="191"/>
      <c r="S25" s="192"/>
      <c r="T25" s="192"/>
      <c r="U25" s="192"/>
      <c r="V25" s="193"/>
      <c r="W25" s="39" t="s">
        <v>18</v>
      </c>
      <c r="X25" s="39"/>
      <c r="Y25" s="39"/>
    </row>
    <row r="26" spans="1:25" s="42" customFormat="1" ht="26.25" hidden="1" customHeight="1">
      <c r="A26" s="28"/>
      <c r="B26" s="29"/>
      <c r="C26" s="30"/>
      <c r="D26" s="31"/>
      <c r="E26" s="32">
        <f t="shared" si="7"/>
        <v>0</v>
      </c>
      <c r="F26" s="33"/>
      <c r="G26" s="33"/>
      <c r="H26" s="34">
        <f t="shared" ref="H26:H32" si="8">E26-G26-F26</f>
        <v>0</v>
      </c>
      <c r="I26" s="35"/>
      <c r="J26" s="36">
        <f t="shared" si="5"/>
        <v>-90</v>
      </c>
      <c r="K26" s="37"/>
      <c r="L26" s="38"/>
      <c r="M26" s="39"/>
      <c r="N26" s="96"/>
      <c r="O26" s="112"/>
      <c r="P26" s="38"/>
      <c r="Q26" s="40"/>
      <c r="R26" s="191"/>
      <c r="S26" s="192"/>
      <c r="T26" s="192"/>
      <c r="U26" s="192"/>
      <c r="V26" s="193"/>
      <c r="W26" s="39" t="s">
        <v>18</v>
      </c>
      <c r="X26" s="39"/>
      <c r="Y26" s="39"/>
    </row>
    <row r="27" spans="1:25" s="42" customFormat="1" ht="26.25" hidden="1" customHeight="1">
      <c r="A27" s="28"/>
      <c r="B27" s="29"/>
      <c r="C27" s="30"/>
      <c r="D27" s="31"/>
      <c r="E27" s="32">
        <f t="shared" si="7"/>
        <v>0</v>
      </c>
      <c r="F27" s="33"/>
      <c r="G27" s="33"/>
      <c r="H27" s="34">
        <f t="shared" si="8"/>
        <v>0</v>
      </c>
      <c r="I27" s="35"/>
      <c r="J27" s="36">
        <f t="shared" si="5"/>
        <v>-90</v>
      </c>
      <c r="K27" s="37"/>
      <c r="L27" s="38"/>
      <c r="M27" s="39"/>
      <c r="N27" s="96"/>
      <c r="O27" s="112"/>
      <c r="P27" s="38"/>
      <c r="Q27" s="40"/>
      <c r="R27" s="191"/>
      <c r="S27" s="192"/>
      <c r="T27" s="192"/>
      <c r="U27" s="192"/>
      <c r="V27" s="193"/>
      <c r="W27" s="39" t="s">
        <v>18</v>
      </c>
      <c r="X27" s="39"/>
      <c r="Y27" s="39"/>
    </row>
    <row r="28" spans="1:25" s="42" customFormat="1" ht="26.25" hidden="1" customHeight="1">
      <c r="A28" s="28"/>
      <c r="B28" s="29"/>
      <c r="C28" s="30"/>
      <c r="D28" s="31"/>
      <c r="E28" s="32">
        <f t="shared" si="7"/>
        <v>0</v>
      </c>
      <c r="F28" s="33"/>
      <c r="G28" s="33"/>
      <c r="H28" s="34">
        <f t="shared" si="8"/>
        <v>0</v>
      </c>
      <c r="I28" s="35"/>
      <c r="J28" s="36">
        <f t="shared" si="5"/>
        <v>-90</v>
      </c>
      <c r="K28" s="37"/>
      <c r="L28" s="38"/>
      <c r="M28" s="39"/>
      <c r="N28" s="96"/>
      <c r="O28" s="112"/>
      <c r="P28" s="38"/>
      <c r="Q28" s="40"/>
      <c r="R28" s="191"/>
      <c r="S28" s="192"/>
      <c r="T28" s="192"/>
      <c r="U28" s="192"/>
      <c r="V28" s="193"/>
      <c r="W28" s="39" t="s">
        <v>18</v>
      </c>
      <c r="X28" s="39"/>
      <c r="Y28" s="39"/>
    </row>
    <row r="29" spans="1:25" s="42" customFormat="1" ht="26.25" hidden="1" customHeight="1">
      <c r="A29" s="28"/>
      <c r="B29" s="29"/>
      <c r="C29" s="30"/>
      <c r="D29" s="31"/>
      <c r="E29" s="32">
        <f t="shared" si="7"/>
        <v>0</v>
      </c>
      <c r="F29" s="33"/>
      <c r="G29" s="33"/>
      <c r="H29" s="34">
        <f t="shared" si="8"/>
        <v>0</v>
      </c>
      <c r="I29" s="35"/>
      <c r="J29" s="36">
        <f t="shared" si="5"/>
        <v>-90</v>
      </c>
      <c r="K29" s="37"/>
      <c r="L29" s="38"/>
      <c r="M29" s="39"/>
      <c r="N29" s="96"/>
      <c r="O29" s="112"/>
      <c r="P29" s="38"/>
      <c r="Q29" s="40"/>
      <c r="R29" s="191"/>
      <c r="S29" s="192"/>
      <c r="T29" s="192"/>
      <c r="U29" s="192"/>
      <c r="V29" s="193"/>
      <c r="W29" s="39" t="s">
        <v>18</v>
      </c>
      <c r="X29" s="39"/>
      <c r="Y29" s="39"/>
    </row>
    <row r="30" spans="1:25" s="42" customFormat="1" ht="26.25" hidden="1" customHeight="1">
      <c r="A30" s="28"/>
      <c r="B30" s="29"/>
      <c r="C30" s="30"/>
      <c r="D30" s="31"/>
      <c r="E30" s="32">
        <f t="shared" si="7"/>
        <v>0</v>
      </c>
      <c r="F30" s="33"/>
      <c r="G30" s="33"/>
      <c r="H30" s="34">
        <f t="shared" si="8"/>
        <v>0</v>
      </c>
      <c r="I30" s="35"/>
      <c r="J30" s="36">
        <f t="shared" si="5"/>
        <v>-90</v>
      </c>
      <c r="K30" s="37"/>
      <c r="L30" s="38"/>
      <c r="M30" s="39"/>
      <c r="N30" s="96"/>
      <c r="O30" s="112"/>
      <c r="P30" s="38"/>
      <c r="Q30" s="40"/>
      <c r="R30" s="191"/>
      <c r="S30" s="192"/>
      <c r="T30" s="192"/>
      <c r="U30" s="192"/>
      <c r="V30" s="193"/>
      <c r="W30" s="39" t="s">
        <v>18</v>
      </c>
      <c r="X30" s="39"/>
      <c r="Y30" s="39"/>
    </row>
    <row r="31" spans="1:25" s="42" customFormat="1" ht="26.25" hidden="1" customHeight="1">
      <c r="A31" s="28"/>
      <c r="B31" s="29"/>
      <c r="C31" s="30"/>
      <c r="D31" s="31"/>
      <c r="E31" s="32">
        <f t="shared" si="7"/>
        <v>0</v>
      </c>
      <c r="F31" s="33"/>
      <c r="G31" s="33"/>
      <c r="H31" s="34">
        <f t="shared" si="8"/>
        <v>0</v>
      </c>
      <c r="I31" s="35"/>
      <c r="J31" s="36">
        <f t="shared" si="5"/>
        <v>-90</v>
      </c>
      <c r="K31" s="37"/>
      <c r="L31" s="38"/>
      <c r="M31" s="39"/>
      <c r="N31" s="96"/>
      <c r="O31" s="112"/>
      <c r="P31" s="38"/>
      <c r="Q31" s="40"/>
      <c r="R31" s="191"/>
      <c r="S31" s="192"/>
      <c r="T31" s="192"/>
      <c r="U31" s="192"/>
      <c r="V31" s="193"/>
      <c r="W31" s="39" t="s">
        <v>18</v>
      </c>
      <c r="X31" s="39"/>
      <c r="Y31" s="39"/>
    </row>
    <row r="32" spans="1:25" s="42" customFormat="1" ht="26.25" hidden="1" customHeight="1">
      <c r="A32" s="28"/>
      <c r="B32" s="29"/>
      <c r="C32" s="30"/>
      <c r="D32" s="31"/>
      <c r="E32" s="32">
        <f t="shared" si="7"/>
        <v>0</v>
      </c>
      <c r="F32" s="33"/>
      <c r="G32" s="33"/>
      <c r="H32" s="34">
        <f t="shared" si="8"/>
        <v>0</v>
      </c>
      <c r="I32" s="35"/>
      <c r="J32" s="36">
        <f t="shared" si="5"/>
        <v>-90</v>
      </c>
      <c r="K32" s="37"/>
      <c r="L32" s="38"/>
      <c r="M32" s="39"/>
      <c r="N32" s="96"/>
      <c r="O32" s="112"/>
      <c r="P32" s="38"/>
      <c r="Q32" s="40"/>
      <c r="R32" s="191"/>
      <c r="S32" s="192"/>
      <c r="T32" s="192"/>
      <c r="U32" s="192"/>
      <c r="V32" s="193"/>
      <c r="W32" s="39" t="s">
        <v>18</v>
      </c>
      <c r="X32" s="39"/>
      <c r="Y32" s="39"/>
    </row>
    <row r="33" spans="1:25" s="42" customFormat="1" ht="26.25" hidden="1" customHeight="1">
      <c r="A33" s="28"/>
      <c r="B33" s="29"/>
      <c r="C33" s="30"/>
      <c r="D33" s="31"/>
      <c r="E33" s="32">
        <f t="shared" si="3"/>
        <v>0</v>
      </c>
      <c r="F33" s="33"/>
      <c r="G33" s="33"/>
      <c r="H33" s="34">
        <f t="shared" si="2"/>
        <v>0</v>
      </c>
      <c r="I33" s="35"/>
      <c r="J33" s="36">
        <f>IF(ISBLANK(I33),-90,(I33-SUM(L33:Q33,K33)))</f>
        <v>-90</v>
      </c>
      <c r="K33" s="37"/>
      <c r="L33" s="38"/>
      <c r="M33" s="39"/>
      <c r="N33" s="96"/>
      <c r="O33" s="112"/>
      <c r="P33" s="38"/>
      <c r="Q33" s="40"/>
      <c r="R33" s="191"/>
      <c r="S33" s="192"/>
      <c r="T33" s="192"/>
      <c r="U33" s="192"/>
      <c r="V33" s="193"/>
      <c r="W33" s="39" t="s">
        <v>18</v>
      </c>
      <c r="X33" s="39"/>
      <c r="Y33" s="39"/>
    </row>
    <row r="34" spans="1:25" s="42" customFormat="1" ht="26.25" hidden="1" customHeight="1">
      <c r="A34" s="28"/>
      <c r="B34" s="29"/>
      <c r="C34" s="30"/>
      <c r="D34" s="31"/>
      <c r="E34" s="32">
        <f t="shared" si="3"/>
        <v>0</v>
      </c>
      <c r="F34" s="33"/>
      <c r="G34" s="33"/>
      <c r="H34" s="34">
        <f t="shared" si="2"/>
        <v>0</v>
      </c>
      <c r="I34" s="35"/>
      <c r="J34" s="36">
        <f t="shared" ref="J34:J58" si="9">IF(ISBLANK(I34),-90,(I34-SUM(L34:Q34,K34)))</f>
        <v>-90</v>
      </c>
      <c r="K34" s="37"/>
      <c r="L34" s="38"/>
      <c r="M34" s="39"/>
      <c r="N34" s="96"/>
      <c r="O34" s="112"/>
      <c r="P34" s="38"/>
      <c r="Q34" s="40"/>
      <c r="R34" s="191"/>
      <c r="S34" s="192"/>
      <c r="T34" s="192"/>
      <c r="U34" s="192"/>
      <c r="V34" s="193"/>
      <c r="W34" s="39" t="s">
        <v>18</v>
      </c>
      <c r="X34" s="39"/>
      <c r="Y34" s="39"/>
    </row>
    <row r="35" spans="1:25" s="42" customFormat="1" ht="26.25" hidden="1" customHeight="1">
      <c r="A35" s="28"/>
      <c r="B35" s="29"/>
      <c r="C35" s="30"/>
      <c r="D35" s="31"/>
      <c r="E35" s="32">
        <f t="shared" si="3"/>
        <v>0</v>
      </c>
      <c r="F35" s="33"/>
      <c r="G35" s="33"/>
      <c r="H35" s="34">
        <f>E35-G35-F35</f>
        <v>0</v>
      </c>
      <c r="I35" s="35"/>
      <c r="J35" s="36">
        <f t="shared" si="9"/>
        <v>-90</v>
      </c>
      <c r="K35" s="37"/>
      <c r="L35" s="38"/>
      <c r="M35" s="39"/>
      <c r="N35" s="96"/>
      <c r="O35" s="112"/>
      <c r="P35" s="38"/>
      <c r="Q35" s="40"/>
      <c r="R35" s="191"/>
      <c r="S35" s="192"/>
      <c r="T35" s="192"/>
      <c r="U35" s="192"/>
      <c r="V35" s="193"/>
      <c r="W35" s="39" t="s">
        <v>18</v>
      </c>
      <c r="X35" s="39"/>
      <c r="Y35" s="39"/>
    </row>
    <row r="36" spans="1:25" s="42" customFormat="1" ht="26.25" hidden="1" customHeight="1">
      <c r="A36" s="28"/>
      <c r="B36" s="29"/>
      <c r="C36" s="30"/>
      <c r="D36" s="31"/>
      <c r="E36" s="32">
        <f t="shared" si="3"/>
        <v>0</v>
      </c>
      <c r="F36" s="33"/>
      <c r="G36" s="33"/>
      <c r="H36" s="34">
        <f t="shared" ref="H36:H42" si="10">E36-G36-F36</f>
        <v>0</v>
      </c>
      <c r="I36" s="35"/>
      <c r="J36" s="36">
        <f t="shared" si="9"/>
        <v>-90</v>
      </c>
      <c r="K36" s="37"/>
      <c r="L36" s="38"/>
      <c r="M36" s="39"/>
      <c r="N36" s="96"/>
      <c r="O36" s="112"/>
      <c r="P36" s="38"/>
      <c r="Q36" s="40"/>
      <c r="R36" s="191"/>
      <c r="S36" s="192"/>
      <c r="T36" s="192"/>
      <c r="U36" s="192"/>
      <c r="V36" s="193"/>
      <c r="W36" s="39" t="s">
        <v>18</v>
      </c>
      <c r="X36" s="39"/>
      <c r="Y36" s="39"/>
    </row>
    <row r="37" spans="1:25" s="42" customFormat="1" ht="26.25" hidden="1" customHeight="1">
      <c r="A37" s="28"/>
      <c r="B37" s="29"/>
      <c r="C37" s="30"/>
      <c r="D37" s="31"/>
      <c r="E37" s="32">
        <f t="shared" si="3"/>
        <v>0</v>
      </c>
      <c r="F37" s="33"/>
      <c r="G37" s="33"/>
      <c r="H37" s="34">
        <f t="shared" si="10"/>
        <v>0</v>
      </c>
      <c r="I37" s="35"/>
      <c r="J37" s="36">
        <f t="shared" si="9"/>
        <v>-90</v>
      </c>
      <c r="K37" s="37"/>
      <c r="L37" s="38"/>
      <c r="M37" s="39"/>
      <c r="N37" s="96"/>
      <c r="O37" s="112"/>
      <c r="P37" s="38"/>
      <c r="Q37" s="40"/>
      <c r="R37" s="191"/>
      <c r="S37" s="192"/>
      <c r="T37" s="192"/>
      <c r="U37" s="192"/>
      <c r="V37" s="193"/>
      <c r="W37" s="39" t="s">
        <v>18</v>
      </c>
      <c r="X37" s="39"/>
      <c r="Y37" s="39"/>
    </row>
    <row r="38" spans="1:25" s="42" customFormat="1" ht="26.25" hidden="1" customHeight="1">
      <c r="A38" s="28"/>
      <c r="B38" s="29"/>
      <c r="C38" s="30"/>
      <c r="D38" s="31"/>
      <c r="E38" s="32">
        <f t="shared" si="3"/>
        <v>0</v>
      </c>
      <c r="F38" s="33"/>
      <c r="G38" s="33"/>
      <c r="H38" s="34">
        <f t="shared" si="10"/>
        <v>0</v>
      </c>
      <c r="I38" s="35"/>
      <c r="J38" s="36">
        <f t="shared" si="9"/>
        <v>-90</v>
      </c>
      <c r="K38" s="37"/>
      <c r="L38" s="38"/>
      <c r="M38" s="39"/>
      <c r="N38" s="96"/>
      <c r="O38" s="112"/>
      <c r="P38" s="38"/>
      <c r="Q38" s="40"/>
      <c r="R38" s="191"/>
      <c r="S38" s="192"/>
      <c r="T38" s="192"/>
      <c r="U38" s="192"/>
      <c r="V38" s="193"/>
      <c r="W38" s="39" t="s">
        <v>18</v>
      </c>
      <c r="X38" s="39"/>
      <c r="Y38" s="39"/>
    </row>
    <row r="39" spans="1:25" s="42" customFormat="1" ht="26.25" hidden="1" customHeight="1">
      <c r="A39" s="28"/>
      <c r="B39" s="29"/>
      <c r="C39" s="30"/>
      <c r="D39" s="31"/>
      <c r="E39" s="32">
        <f t="shared" si="3"/>
        <v>0</v>
      </c>
      <c r="F39" s="33"/>
      <c r="G39" s="33"/>
      <c r="H39" s="34">
        <f t="shared" si="10"/>
        <v>0</v>
      </c>
      <c r="I39" s="35"/>
      <c r="J39" s="36">
        <f t="shared" si="9"/>
        <v>-90</v>
      </c>
      <c r="K39" s="37"/>
      <c r="L39" s="38"/>
      <c r="M39" s="39"/>
      <c r="N39" s="96"/>
      <c r="O39" s="112"/>
      <c r="P39" s="38"/>
      <c r="Q39" s="40"/>
      <c r="R39" s="191"/>
      <c r="S39" s="192"/>
      <c r="T39" s="192"/>
      <c r="U39" s="192"/>
      <c r="V39" s="193"/>
      <c r="W39" s="39" t="s">
        <v>18</v>
      </c>
      <c r="X39" s="39"/>
      <c r="Y39" s="39"/>
    </row>
    <row r="40" spans="1:25" s="42" customFormat="1" ht="26.25" hidden="1" customHeight="1">
      <c r="A40" s="28"/>
      <c r="B40" s="29"/>
      <c r="C40" s="30"/>
      <c r="D40" s="31"/>
      <c r="E40" s="32">
        <f t="shared" si="3"/>
        <v>0</v>
      </c>
      <c r="F40" s="33"/>
      <c r="G40" s="33"/>
      <c r="H40" s="34">
        <f t="shared" si="10"/>
        <v>0</v>
      </c>
      <c r="I40" s="35"/>
      <c r="J40" s="36">
        <f t="shared" si="9"/>
        <v>-90</v>
      </c>
      <c r="K40" s="37"/>
      <c r="L40" s="38"/>
      <c r="M40" s="39"/>
      <c r="N40" s="96"/>
      <c r="O40" s="112"/>
      <c r="P40" s="38"/>
      <c r="Q40" s="40"/>
      <c r="R40" s="191"/>
      <c r="S40" s="192"/>
      <c r="T40" s="192"/>
      <c r="U40" s="192"/>
      <c r="V40" s="193"/>
      <c r="W40" s="39" t="s">
        <v>18</v>
      </c>
      <c r="X40" s="39"/>
      <c r="Y40" s="39"/>
    </row>
    <row r="41" spans="1:25" s="42" customFormat="1" ht="26.25" hidden="1" customHeight="1">
      <c r="A41" s="28"/>
      <c r="B41" s="29"/>
      <c r="C41" s="30"/>
      <c r="D41" s="31"/>
      <c r="E41" s="32">
        <f t="shared" si="3"/>
        <v>0</v>
      </c>
      <c r="F41" s="33"/>
      <c r="G41" s="33"/>
      <c r="H41" s="34">
        <f t="shared" si="10"/>
        <v>0</v>
      </c>
      <c r="I41" s="35"/>
      <c r="J41" s="36">
        <f t="shared" si="9"/>
        <v>-90</v>
      </c>
      <c r="K41" s="37"/>
      <c r="L41" s="38"/>
      <c r="M41" s="39"/>
      <c r="N41" s="96"/>
      <c r="O41" s="112"/>
      <c r="P41" s="38"/>
      <c r="Q41" s="40"/>
      <c r="R41" s="191"/>
      <c r="S41" s="192"/>
      <c r="T41" s="192"/>
      <c r="U41" s="192"/>
      <c r="V41" s="193"/>
      <c r="W41" s="39" t="s">
        <v>18</v>
      </c>
      <c r="X41" s="39"/>
      <c r="Y41" s="39"/>
    </row>
    <row r="42" spans="1:25" s="42" customFormat="1" ht="26.25" hidden="1" customHeight="1">
      <c r="A42" s="28"/>
      <c r="B42" s="29"/>
      <c r="C42" s="30"/>
      <c r="D42" s="31"/>
      <c r="E42" s="32">
        <f t="shared" si="3"/>
        <v>0</v>
      </c>
      <c r="F42" s="33"/>
      <c r="G42" s="33"/>
      <c r="H42" s="34">
        <f t="shared" si="10"/>
        <v>0</v>
      </c>
      <c r="I42" s="35"/>
      <c r="J42" s="36">
        <f t="shared" si="9"/>
        <v>-90</v>
      </c>
      <c r="K42" s="37"/>
      <c r="L42" s="38"/>
      <c r="M42" s="39"/>
      <c r="N42" s="96"/>
      <c r="O42" s="112"/>
      <c r="P42" s="38"/>
      <c r="Q42" s="40"/>
      <c r="R42" s="191"/>
      <c r="S42" s="192"/>
      <c r="T42" s="192"/>
      <c r="U42" s="192"/>
      <c r="V42" s="193"/>
      <c r="W42" s="39" t="s">
        <v>18</v>
      </c>
      <c r="X42" s="39"/>
      <c r="Y42" s="39"/>
    </row>
    <row r="43" spans="1:25" s="42" customFormat="1" ht="26.25" hidden="1" customHeight="1">
      <c r="A43" s="28"/>
      <c r="B43" s="29"/>
      <c r="C43" s="30"/>
      <c r="D43" s="31"/>
      <c r="E43" s="32">
        <f t="shared" si="3"/>
        <v>0</v>
      </c>
      <c r="F43" s="33"/>
      <c r="G43" s="33"/>
      <c r="H43" s="34">
        <f>E43-G43-F43</f>
        <v>0</v>
      </c>
      <c r="I43" s="35"/>
      <c r="J43" s="36">
        <f t="shared" si="9"/>
        <v>-90</v>
      </c>
      <c r="K43" s="37"/>
      <c r="L43" s="38"/>
      <c r="M43" s="39"/>
      <c r="N43" s="96"/>
      <c r="O43" s="112"/>
      <c r="P43" s="38"/>
      <c r="Q43" s="40"/>
      <c r="R43" s="191"/>
      <c r="S43" s="192"/>
      <c r="T43" s="192"/>
      <c r="U43" s="192"/>
      <c r="V43" s="193"/>
      <c r="W43" s="39" t="s">
        <v>18</v>
      </c>
      <c r="X43" s="39"/>
      <c r="Y43" s="39"/>
    </row>
    <row r="44" spans="1:25" s="42" customFormat="1" ht="26.25" hidden="1" customHeight="1">
      <c r="A44" s="28"/>
      <c r="B44" s="29"/>
      <c r="C44" s="30"/>
      <c r="D44" s="31"/>
      <c r="E44" s="32">
        <f t="shared" si="3"/>
        <v>0</v>
      </c>
      <c r="F44" s="33"/>
      <c r="G44" s="33"/>
      <c r="H44" s="34">
        <f t="shared" ref="H44:H49" si="11">E44-G44-F44</f>
        <v>0</v>
      </c>
      <c r="I44" s="35"/>
      <c r="J44" s="36">
        <f t="shared" si="9"/>
        <v>-90</v>
      </c>
      <c r="K44" s="37"/>
      <c r="L44" s="38"/>
      <c r="M44" s="39"/>
      <c r="N44" s="96"/>
      <c r="O44" s="112"/>
      <c r="P44" s="38"/>
      <c r="Q44" s="40"/>
      <c r="R44" s="191"/>
      <c r="S44" s="192"/>
      <c r="T44" s="192"/>
      <c r="U44" s="192"/>
      <c r="V44" s="193"/>
      <c r="W44" s="39" t="s">
        <v>18</v>
      </c>
      <c r="X44" s="39"/>
      <c r="Y44" s="39"/>
    </row>
    <row r="45" spans="1:25" s="42" customFormat="1" ht="26.25" hidden="1" customHeight="1">
      <c r="A45" s="28"/>
      <c r="B45" s="29"/>
      <c r="C45" s="30"/>
      <c r="D45" s="31"/>
      <c r="E45" s="32">
        <f t="shared" si="3"/>
        <v>0</v>
      </c>
      <c r="F45" s="33"/>
      <c r="G45" s="33"/>
      <c r="H45" s="34">
        <f t="shared" si="11"/>
        <v>0</v>
      </c>
      <c r="I45" s="35"/>
      <c r="J45" s="36">
        <f t="shared" si="9"/>
        <v>-90</v>
      </c>
      <c r="K45" s="37"/>
      <c r="L45" s="38"/>
      <c r="M45" s="39"/>
      <c r="N45" s="96"/>
      <c r="O45" s="112"/>
      <c r="P45" s="38"/>
      <c r="Q45" s="40"/>
      <c r="R45" s="191"/>
      <c r="S45" s="192"/>
      <c r="T45" s="192"/>
      <c r="U45" s="192"/>
      <c r="V45" s="193"/>
      <c r="W45" s="39" t="s">
        <v>18</v>
      </c>
      <c r="X45" s="39"/>
      <c r="Y45" s="39"/>
    </row>
    <row r="46" spans="1:25" s="42" customFormat="1" ht="26.25" hidden="1" customHeight="1">
      <c r="A46" s="28"/>
      <c r="B46" s="29"/>
      <c r="C46" s="30"/>
      <c r="D46" s="31"/>
      <c r="E46" s="32">
        <f>IF(ISBLANK(C46),0,(D46-C46+1))</f>
        <v>0</v>
      </c>
      <c r="F46" s="33"/>
      <c r="G46" s="33"/>
      <c r="H46" s="34">
        <f t="shared" si="11"/>
        <v>0</v>
      </c>
      <c r="I46" s="35"/>
      <c r="J46" s="36">
        <f t="shared" si="9"/>
        <v>-90</v>
      </c>
      <c r="K46" s="37"/>
      <c r="L46" s="38"/>
      <c r="M46" s="39"/>
      <c r="N46" s="96"/>
      <c r="O46" s="112"/>
      <c r="P46" s="38"/>
      <c r="Q46" s="40"/>
      <c r="R46" s="191"/>
      <c r="S46" s="192"/>
      <c r="T46" s="192"/>
      <c r="U46" s="192"/>
      <c r="V46" s="193"/>
      <c r="W46" s="39" t="s">
        <v>18</v>
      </c>
      <c r="X46" s="39"/>
      <c r="Y46" s="39"/>
    </row>
    <row r="47" spans="1:25" s="42" customFormat="1" ht="26.25" hidden="1" customHeight="1">
      <c r="A47" s="28"/>
      <c r="B47" s="29"/>
      <c r="C47" s="30"/>
      <c r="D47" s="31"/>
      <c r="E47" s="32">
        <f t="shared" si="3"/>
        <v>0</v>
      </c>
      <c r="F47" s="33"/>
      <c r="G47" s="33"/>
      <c r="H47" s="34">
        <f t="shared" si="11"/>
        <v>0</v>
      </c>
      <c r="I47" s="35"/>
      <c r="J47" s="36">
        <f t="shared" si="9"/>
        <v>-90</v>
      </c>
      <c r="K47" s="37"/>
      <c r="L47" s="38"/>
      <c r="M47" s="39"/>
      <c r="N47" s="96"/>
      <c r="O47" s="112"/>
      <c r="P47" s="38"/>
      <c r="Q47" s="40"/>
      <c r="R47" s="191"/>
      <c r="S47" s="192"/>
      <c r="T47" s="192"/>
      <c r="U47" s="192"/>
      <c r="V47" s="193"/>
      <c r="W47" s="39" t="s">
        <v>18</v>
      </c>
      <c r="X47" s="39"/>
      <c r="Y47" s="39"/>
    </row>
    <row r="48" spans="1:25" s="42" customFormat="1" ht="26.25" hidden="1" customHeight="1">
      <c r="A48" s="28"/>
      <c r="B48" s="29"/>
      <c r="C48" s="30"/>
      <c r="D48" s="31"/>
      <c r="E48" s="32">
        <f t="shared" si="3"/>
        <v>0</v>
      </c>
      <c r="F48" s="33"/>
      <c r="G48" s="33"/>
      <c r="H48" s="34">
        <f t="shared" si="11"/>
        <v>0</v>
      </c>
      <c r="I48" s="35"/>
      <c r="J48" s="36">
        <f t="shared" si="9"/>
        <v>-90</v>
      </c>
      <c r="K48" s="37"/>
      <c r="L48" s="38"/>
      <c r="M48" s="39"/>
      <c r="N48" s="96"/>
      <c r="O48" s="112"/>
      <c r="P48" s="38"/>
      <c r="Q48" s="40"/>
      <c r="R48" s="191"/>
      <c r="S48" s="192"/>
      <c r="T48" s="192"/>
      <c r="U48" s="192"/>
      <c r="V48" s="193"/>
      <c r="W48" s="39" t="s">
        <v>18</v>
      </c>
      <c r="X48" s="39"/>
      <c r="Y48" s="39"/>
    </row>
    <row r="49" spans="1:26" s="42" customFormat="1" ht="26.25" hidden="1" customHeight="1">
      <c r="A49" s="28"/>
      <c r="B49" s="29"/>
      <c r="C49" s="30"/>
      <c r="D49" s="31"/>
      <c r="E49" s="32">
        <f t="shared" si="3"/>
        <v>0</v>
      </c>
      <c r="F49" s="33"/>
      <c r="G49" s="33"/>
      <c r="H49" s="34">
        <f t="shared" si="11"/>
        <v>0</v>
      </c>
      <c r="I49" s="35"/>
      <c r="J49" s="36">
        <f t="shared" si="9"/>
        <v>-90</v>
      </c>
      <c r="K49" s="37"/>
      <c r="L49" s="38"/>
      <c r="M49" s="39"/>
      <c r="N49" s="96"/>
      <c r="O49" s="112"/>
      <c r="P49" s="38"/>
      <c r="Q49" s="40"/>
      <c r="R49" s="191"/>
      <c r="S49" s="192"/>
      <c r="T49" s="192"/>
      <c r="U49" s="192"/>
      <c r="V49" s="193"/>
      <c r="W49" s="39" t="s">
        <v>18</v>
      </c>
      <c r="X49" s="39"/>
      <c r="Y49" s="39"/>
    </row>
    <row r="50" spans="1:26" s="42" customFormat="1" ht="26.25" hidden="1" customHeight="1">
      <c r="A50" s="28"/>
      <c r="B50" s="29"/>
      <c r="C50" s="30"/>
      <c r="D50" s="31"/>
      <c r="E50" s="32">
        <f t="shared" si="3"/>
        <v>0</v>
      </c>
      <c r="F50" s="33"/>
      <c r="G50" s="33"/>
      <c r="H50" s="34">
        <f>E50-G50-F50</f>
        <v>0</v>
      </c>
      <c r="I50" s="35"/>
      <c r="J50" s="36">
        <f t="shared" si="9"/>
        <v>-90</v>
      </c>
      <c r="K50" s="37"/>
      <c r="L50" s="38"/>
      <c r="M50" s="39"/>
      <c r="N50" s="96"/>
      <c r="O50" s="112"/>
      <c r="P50" s="38"/>
      <c r="Q50" s="40"/>
      <c r="R50" s="191"/>
      <c r="S50" s="192"/>
      <c r="T50" s="192"/>
      <c r="U50" s="192"/>
      <c r="V50" s="193"/>
      <c r="W50" s="39" t="s">
        <v>18</v>
      </c>
      <c r="X50" s="39"/>
      <c r="Y50" s="39"/>
    </row>
    <row r="51" spans="1:26" s="42" customFormat="1" ht="26.25" hidden="1" customHeight="1">
      <c r="A51" s="28"/>
      <c r="B51" s="29"/>
      <c r="C51" s="30"/>
      <c r="D51" s="31"/>
      <c r="E51" s="32">
        <f t="shared" si="3"/>
        <v>0</v>
      </c>
      <c r="F51" s="33"/>
      <c r="G51" s="33"/>
      <c r="H51" s="34">
        <f t="shared" ref="H51:H58" si="12">E51-G51-F51</f>
        <v>0</v>
      </c>
      <c r="I51" s="35"/>
      <c r="J51" s="36">
        <f t="shared" si="9"/>
        <v>-90</v>
      </c>
      <c r="K51" s="37"/>
      <c r="L51" s="38"/>
      <c r="M51" s="39"/>
      <c r="N51" s="96"/>
      <c r="O51" s="112"/>
      <c r="P51" s="38"/>
      <c r="Q51" s="40"/>
      <c r="R51" s="191"/>
      <c r="S51" s="192"/>
      <c r="T51" s="192"/>
      <c r="U51" s="192"/>
      <c r="V51" s="193"/>
      <c r="W51" s="39" t="s">
        <v>18</v>
      </c>
      <c r="X51" s="39"/>
      <c r="Y51" s="39"/>
    </row>
    <row r="52" spans="1:26" s="42" customFormat="1" ht="26.25" hidden="1" customHeight="1">
      <c r="A52" s="28"/>
      <c r="B52" s="29"/>
      <c r="C52" s="30"/>
      <c r="D52" s="31"/>
      <c r="E52" s="32">
        <f t="shared" si="3"/>
        <v>0</v>
      </c>
      <c r="F52" s="33"/>
      <c r="G52" s="33"/>
      <c r="H52" s="34">
        <f t="shared" si="12"/>
        <v>0</v>
      </c>
      <c r="I52" s="35"/>
      <c r="J52" s="36">
        <f t="shared" si="9"/>
        <v>-90</v>
      </c>
      <c r="K52" s="37"/>
      <c r="L52" s="38"/>
      <c r="M52" s="39"/>
      <c r="N52" s="96"/>
      <c r="O52" s="112"/>
      <c r="P52" s="38"/>
      <c r="Q52" s="40"/>
      <c r="R52" s="191"/>
      <c r="S52" s="192"/>
      <c r="T52" s="192"/>
      <c r="U52" s="192"/>
      <c r="V52" s="193"/>
      <c r="W52" s="39" t="s">
        <v>18</v>
      </c>
      <c r="X52" s="39"/>
      <c r="Y52" s="39"/>
    </row>
    <row r="53" spans="1:26" s="42" customFormat="1" ht="26.25" hidden="1" customHeight="1">
      <c r="A53" s="28"/>
      <c r="B53" s="29"/>
      <c r="C53" s="30"/>
      <c r="D53" s="31"/>
      <c r="E53" s="32">
        <f t="shared" si="3"/>
        <v>0</v>
      </c>
      <c r="F53" s="33"/>
      <c r="G53" s="33"/>
      <c r="H53" s="34">
        <f t="shared" si="12"/>
        <v>0</v>
      </c>
      <c r="I53" s="35"/>
      <c r="J53" s="36">
        <f t="shared" si="9"/>
        <v>-90</v>
      </c>
      <c r="K53" s="37"/>
      <c r="L53" s="38"/>
      <c r="M53" s="39"/>
      <c r="N53" s="96"/>
      <c r="O53" s="112"/>
      <c r="P53" s="38"/>
      <c r="Q53" s="40"/>
      <c r="R53" s="191"/>
      <c r="S53" s="192"/>
      <c r="T53" s="192"/>
      <c r="U53" s="192"/>
      <c r="V53" s="193"/>
      <c r="W53" s="39" t="s">
        <v>18</v>
      </c>
      <c r="X53" s="39"/>
      <c r="Y53" s="39"/>
    </row>
    <row r="54" spans="1:26" s="42" customFormat="1" ht="26.25" hidden="1" customHeight="1">
      <c r="A54" s="28"/>
      <c r="B54" s="29"/>
      <c r="C54" s="30"/>
      <c r="D54" s="31"/>
      <c r="E54" s="32">
        <f t="shared" si="3"/>
        <v>0</v>
      </c>
      <c r="F54" s="33"/>
      <c r="G54" s="33"/>
      <c r="H54" s="34">
        <f t="shared" si="12"/>
        <v>0</v>
      </c>
      <c r="I54" s="35"/>
      <c r="J54" s="36">
        <f t="shared" si="9"/>
        <v>-90</v>
      </c>
      <c r="K54" s="37"/>
      <c r="L54" s="38"/>
      <c r="M54" s="39"/>
      <c r="N54" s="96"/>
      <c r="O54" s="112"/>
      <c r="P54" s="38"/>
      <c r="Q54" s="40"/>
      <c r="R54" s="191"/>
      <c r="S54" s="192"/>
      <c r="T54" s="192"/>
      <c r="U54" s="192"/>
      <c r="V54" s="193"/>
      <c r="W54" s="39" t="s">
        <v>18</v>
      </c>
      <c r="X54" s="39"/>
      <c r="Y54" s="39"/>
    </row>
    <row r="55" spans="1:26" s="42" customFormat="1" ht="26.25" hidden="1" customHeight="1">
      <c r="A55" s="28"/>
      <c r="B55" s="29"/>
      <c r="C55" s="30"/>
      <c r="D55" s="31"/>
      <c r="E55" s="32">
        <f t="shared" si="3"/>
        <v>0</v>
      </c>
      <c r="F55" s="33"/>
      <c r="G55" s="33"/>
      <c r="H55" s="34">
        <f t="shared" si="12"/>
        <v>0</v>
      </c>
      <c r="I55" s="35"/>
      <c r="J55" s="36">
        <f t="shared" si="9"/>
        <v>-90</v>
      </c>
      <c r="K55" s="37"/>
      <c r="L55" s="38"/>
      <c r="M55" s="39"/>
      <c r="N55" s="96"/>
      <c r="O55" s="112"/>
      <c r="P55" s="38"/>
      <c r="Q55" s="40"/>
      <c r="R55" s="191"/>
      <c r="S55" s="192"/>
      <c r="T55" s="192"/>
      <c r="U55" s="192"/>
      <c r="V55" s="193"/>
      <c r="W55" s="39" t="s">
        <v>18</v>
      </c>
      <c r="X55" s="39"/>
      <c r="Y55" s="39"/>
    </row>
    <row r="56" spans="1:26" s="42" customFormat="1" ht="26.25" hidden="1" customHeight="1">
      <c r="A56" s="28"/>
      <c r="B56" s="29"/>
      <c r="C56" s="30"/>
      <c r="D56" s="31"/>
      <c r="E56" s="32">
        <f t="shared" si="3"/>
        <v>0</v>
      </c>
      <c r="F56" s="33"/>
      <c r="G56" s="33"/>
      <c r="H56" s="34">
        <f t="shared" si="12"/>
        <v>0</v>
      </c>
      <c r="I56" s="35"/>
      <c r="J56" s="36">
        <f t="shared" si="9"/>
        <v>-90</v>
      </c>
      <c r="K56" s="37"/>
      <c r="L56" s="38"/>
      <c r="M56" s="39"/>
      <c r="N56" s="96"/>
      <c r="O56" s="112"/>
      <c r="P56" s="38"/>
      <c r="Q56" s="40"/>
      <c r="R56" s="191"/>
      <c r="S56" s="192"/>
      <c r="T56" s="192"/>
      <c r="U56" s="192"/>
      <c r="V56" s="193"/>
      <c r="W56" s="39" t="s">
        <v>18</v>
      </c>
      <c r="X56" s="39"/>
      <c r="Y56" s="39"/>
    </row>
    <row r="57" spans="1:26" s="42" customFormat="1" ht="26.25" hidden="1" customHeight="1">
      <c r="A57" s="28"/>
      <c r="B57" s="29"/>
      <c r="C57" s="30"/>
      <c r="D57" s="31"/>
      <c r="E57" s="32">
        <f t="shared" si="3"/>
        <v>0</v>
      </c>
      <c r="F57" s="33"/>
      <c r="G57" s="33"/>
      <c r="H57" s="34">
        <f t="shared" si="12"/>
        <v>0</v>
      </c>
      <c r="I57" s="35"/>
      <c r="J57" s="36">
        <f t="shared" si="9"/>
        <v>-90</v>
      </c>
      <c r="K57" s="37"/>
      <c r="L57" s="38"/>
      <c r="M57" s="39"/>
      <c r="N57" s="96"/>
      <c r="O57" s="112"/>
      <c r="P57" s="38"/>
      <c r="Q57" s="40"/>
      <c r="R57" s="191"/>
      <c r="S57" s="192"/>
      <c r="T57" s="192"/>
      <c r="U57" s="192"/>
      <c r="V57" s="193"/>
      <c r="W57" s="39" t="s">
        <v>18</v>
      </c>
      <c r="X57" s="39"/>
      <c r="Y57" s="39"/>
    </row>
    <row r="58" spans="1:26" s="42" customFormat="1" ht="26.25" hidden="1" customHeight="1">
      <c r="A58" s="43"/>
      <c r="B58" s="44"/>
      <c r="C58" s="45"/>
      <c r="D58" s="46"/>
      <c r="E58" s="32">
        <f t="shared" si="3"/>
        <v>0</v>
      </c>
      <c r="F58" s="47"/>
      <c r="G58" s="48"/>
      <c r="H58" s="34">
        <f t="shared" si="12"/>
        <v>0</v>
      </c>
      <c r="I58" s="49" t="s">
        <v>18</v>
      </c>
      <c r="J58" s="36" t="e">
        <f t="shared" si="9"/>
        <v>#VALUE!</v>
      </c>
      <c r="K58" s="50" t="s">
        <v>18</v>
      </c>
      <c r="L58" s="51" t="s">
        <v>18</v>
      </c>
      <c r="M58" s="52" t="s">
        <v>18</v>
      </c>
      <c r="N58" s="97" t="s">
        <v>18</v>
      </c>
      <c r="O58" s="108" t="s">
        <v>18</v>
      </c>
      <c r="P58" s="51" t="s">
        <v>18</v>
      </c>
      <c r="Q58" s="53" t="s">
        <v>18</v>
      </c>
      <c r="R58" s="194"/>
      <c r="S58" s="195"/>
      <c r="T58" s="195"/>
      <c r="U58" s="195"/>
      <c r="V58" s="196"/>
      <c r="W58" s="39"/>
      <c r="X58" s="39" t="s">
        <v>18</v>
      </c>
      <c r="Y58" s="39" t="s">
        <v>18</v>
      </c>
    </row>
    <row r="59" spans="1:26" ht="7.5" customHeight="1" thickBot="1">
      <c r="A59" s="54"/>
      <c r="B59" s="55"/>
      <c r="C59" s="56"/>
      <c r="D59" s="57"/>
      <c r="E59" s="58">
        <v>0</v>
      </c>
      <c r="F59" s="59"/>
      <c r="G59" s="59"/>
      <c r="H59" s="60">
        <v>0</v>
      </c>
      <c r="I59" s="61"/>
      <c r="J59" s="62"/>
      <c r="K59" s="63"/>
      <c r="L59" s="64"/>
      <c r="M59" s="59"/>
      <c r="N59" s="98"/>
      <c r="O59" s="109"/>
      <c r="P59" s="103"/>
      <c r="Q59" s="65"/>
      <c r="R59" s="197"/>
      <c r="S59" s="198"/>
      <c r="T59" s="198"/>
      <c r="U59" s="198"/>
      <c r="V59" s="199"/>
      <c r="W59" s="121"/>
      <c r="X59" s="121"/>
      <c r="Y59" s="121"/>
    </row>
    <row r="60" spans="1:26" s="66" customFormat="1" ht="30.75" customHeight="1">
      <c r="B60" s="67"/>
      <c r="D60" s="68"/>
      <c r="E60" s="69">
        <f>SUM(E2:E59)</f>
        <v>114</v>
      </c>
      <c r="F60" s="70">
        <f>SUM(F2:F59)</f>
        <v>6</v>
      </c>
      <c r="G60" s="70">
        <f>SUM(G2:G59)</f>
        <v>7</v>
      </c>
      <c r="H60" s="71">
        <f>E60-F60-G60</f>
        <v>101</v>
      </c>
      <c r="I60" s="72">
        <f>SUM(I2:I59)</f>
        <v>108</v>
      </c>
      <c r="J60" s="73" t="e">
        <f t="shared" ref="J60:Q60" si="13">SUM(J2:J59)</f>
        <v>#VALUE!</v>
      </c>
      <c r="K60" s="74">
        <f>SUM(K2:K59)</f>
        <v>48</v>
      </c>
      <c r="L60" s="75">
        <f>SUM(L2:L59)</f>
        <v>0</v>
      </c>
      <c r="M60" s="76">
        <f t="shared" si="13"/>
        <v>8</v>
      </c>
      <c r="N60" s="99">
        <f t="shared" si="13"/>
        <v>46</v>
      </c>
      <c r="O60" s="110">
        <f>SUM(O2:O59)</f>
        <v>5</v>
      </c>
      <c r="P60" s="104">
        <f t="shared" si="13"/>
        <v>5</v>
      </c>
      <c r="Q60" s="76">
        <f t="shared" si="13"/>
        <v>1</v>
      </c>
      <c r="R60" s="77">
        <f>SUM(L60:Q60)</f>
        <v>65</v>
      </c>
      <c r="S60" s="200" t="s">
        <v>19</v>
      </c>
      <c r="T60" s="201"/>
      <c r="U60" s="201"/>
      <c r="V60" s="202"/>
      <c r="W60" s="120">
        <v>1</v>
      </c>
      <c r="X60" s="120">
        <f>SUM(X2:X59)</f>
        <v>0</v>
      </c>
      <c r="Y60" s="120">
        <f>SUM(Y2:Y59)</f>
        <v>0</v>
      </c>
      <c r="Z60" s="79">
        <f>SUM(X60:Y60)</f>
        <v>0</v>
      </c>
    </row>
    <row r="61" spans="1:26" ht="147" thickBot="1">
      <c r="E61" s="81" t="s">
        <v>20</v>
      </c>
      <c r="F61" s="82" t="s">
        <v>21</v>
      </c>
      <c r="G61" s="82" t="s">
        <v>22</v>
      </c>
      <c r="H61" s="83" t="s">
        <v>5</v>
      </c>
      <c r="I61" s="84" t="s">
        <v>23</v>
      </c>
      <c r="J61" s="85" t="s">
        <v>7</v>
      </c>
      <c r="K61" s="86" t="s">
        <v>8</v>
      </c>
      <c r="L61" s="87" t="s">
        <v>9</v>
      </c>
      <c r="M61" s="88" t="s">
        <v>10</v>
      </c>
      <c r="N61" s="100" t="s">
        <v>11</v>
      </c>
      <c r="O61" s="111" t="s">
        <v>4</v>
      </c>
      <c r="P61" s="105" t="s">
        <v>24</v>
      </c>
      <c r="Q61" s="88" t="s">
        <v>25</v>
      </c>
      <c r="R61" s="89" t="s">
        <v>26</v>
      </c>
      <c r="S61" s="188"/>
      <c r="T61" s="189"/>
      <c r="U61" s="189"/>
      <c r="V61" s="190"/>
    </row>
    <row r="62" spans="1:26" s="80" customFormat="1">
      <c r="A62"/>
      <c r="B62" s="1"/>
      <c r="I62" s="90">
        <f>I60+G60</f>
        <v>115</v>
      </c>
      <c r="J62" s="66"/>
      <c r="K62" s="91"/>
      <c r="M62" s="80">
        <f>L60+M60</f>
        <v>8</v>
      </c>
      <c r="R62" s="92"/>
      <c r="S62" s="92"/>
      <c r="T62" s="92"/>
      <c r="U62" s="92"/>
      <c r="V62" s="92"/>
      <c r="W62" s="27"/>
      <c r="X62" s="27"/>
      <c r="Y62" s="27"/>
    </row>
    <row r="63" spans="1:26" s="80" customFormat="1">
      <c r="A63"/>
      <c r="B63" s="1"/>
      <c r="E63" s="93"/>
      <c r="I63" s="90"/>
      <c r="J63" s="66"/>
      <c r="K63" s="91"/>
      <c r="R63" s="92"/>
      <c r="S63" s="92"/>
      <c r="T63" s="92"/>
      <c r="U63" s="92"/>
      <c r="V63" s="92"/>
      <c r="W63" s="27"/>
      <c r="X63" s="27"/>
      <c r="Y63" s="27"/>
    </row>
  </sheetData>
  <mergeCells count="61">
    <mergeCell ref="R6:V6"/>
    <mergeCell ref="R1:V1"/>
    <mergeCell ref="R2:V2"/>
    <mergeCell ref="R3:V3"/>
    <mergeCell ref="R4:V4"/>
    <mergeCell ref="R5:V5"/>
    <mergeCell ref="R18:V18"/>
    <mergeCell ref="R7:V7"/>
    <mergeCell ref="R8:V8"/>
    <mergeCell ref="R9:V9"/>
    <mergeCell ref="R10:V10"/>
    <mergeCell ref="R11:V11"/>
    <mergeCell ref="R12:V12"/>
    <mergeCell ref="R13:V13"/>
    <mergeCell ref="R14:V14"/>
    <mergeCell ref="R15:V15"/>
    <mergeCell ref="R16:V16"/>
    <mergeCell ref="R17:V17"/>
    <mergeCell ref="R30:V30"/>
    <mergeCell ref="R19:V19"/>
    <mergeCell ref="R20:V20"/>
    <mergeCell ref="R21:V21"/>
    <mergeCell ref="R22:V22"/>
    <mergeCell ref="R23:V23"/>
    <mergeCell ref="R24:V24"/>
    <mergeCell ref="R25:V25"/>
    <mergeCell ref="R26:V26"/>
    <mergeCell ref="R27:V27"/>
    <mergeCell ref="R28:V28"/>
    <mergeCell ref="R29:V29"/>
    <mergeCell ref="R42:V42"/>
    <mergeCell ref="R31:V31"/>
    <mergeCell ref="R32:V32"/>
    <mergeCell ref="R33:V33"/>
    <mergeCell ref="R34:V34"/>
    <mergeCell ref="R35:V35"/>
    <mergeCell ref="R36:V36"/>
    <mergeCell ref="R37:V37"/>
    <mergeCell ref="R38:V38"/>
    <mergeCell ref="R39:V39"/>
    <mergeCell ref="R40:V40"/>
    <mergeCell ref="R41:V41"/>
    <mergeCell ref="R54:V54"/>
    <mergeCell ref="R43:V43"/>
    <mergeCell ref="R44:V44"/>
    <mergeCell ref="R45:V45"/>
    <mergeCell ref="R46:V46"/>
    <mergeCell ref="R47:V47"/>
    <mergeCell ref="R48:V48"/>
    <mergeCell ref="R49:V49"/>
    <mergeCell ref="R50:V50"/>
    <mergeCell ref="R51:V51"/>
    <mergeCell ref="R52:V52"/>
    <mergeCell ref="R53:V53"/>
    <mergeCell ref="S61:V61"/>
    <mergeCell ref="R55:V55"/>
    <mergeCell ref="R56:V56"/>
    <mergeCell ref="R57:V57"/>
    <mergeCell ref="R58:V58"/>
    <mergeCell ref="R59:V59"/>
    <mergeCell ref="S60:V60"/>
  </mergeCells>
  <conditionalFormatting sqref="J1:J61">
    <cfRule type="cellIs" dxfId="11" priority="1" stopIfTrue="1" operator="equal">
      <formula>-90</formula>
    </cfRule>
  </conditionalFormatting>
  <conditionalFormatting sqref="J3:J58">
    <cfRule type="cellIs" dxfId="10" priority="2" operator="equal">
      <formula>0</formula>
    </cfRule>
    <cfRule type="cellIs" dxfId="9" priority="3" operator="lessThan">
      <formula>0</formula>
    </cfRule>
    <cfRule type="cellIs" dxfId="8" priority="4" operator="greaterThan">
      <formula>0</formula>
    </cfRule>
  </conditionalFormatting>
  <pageMargins left="0.7" right="0.7" top="0.75" bottom="0.75" header="0.3" footer="0.3"/>
  <pageSetup orientation="portrait" horizontalDpi="4294967295" verticalDpi="4294967295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4D93A2-0132-45ED-97F3-B408B5E9099A}">
  <sheetPr>
    <tabColor theme="0" tint="-0.499984740745262"/>
  </sheetPr>
  <dimension ref="A1:Z63"/>
  <sheetViews>
    <sheetView zoomScale="80" zoomScaleNormal="80" workbookViewId="0">
      <pane ySplit="2" topLeftCell="A44" activePane="bottomLeft" state="frozen"/>
      <selection activeCell="Q61" sqref="Q61"/>
      <selection pane="bottomLeft" activeCell="J57" sqref="J57"/>
    </sheetView>
  </sheetViews>
  <sheetFormatPr defaultRowHeight="15"/>
  <cols>
    <col min="1" max="1" width="7.5" customWidth="1"/>
    <col min="2" max="2" width="7.5" style="1" bestFit="1" customWidth="1"/>
    <col min="3" max="4" width="10" style="80" customWidth="1"/>
    <col min="5" max="5" width="5.75" style="80" customWidth="1"/>
    <col min="6" max="7" width="3.625" style="80" bestFit="1" customWidth="1"/>
    <col min="8" max="8" width="5.5" style="80" customWidth="1"/>
    <col min="9" max="9" width="6.625" style="90" customWidth="1"/>
    <col min="10" max="10" width="2.875" style="66" bestFit="1" customWidth="1"/>
    <col min="11" max="11" width="6.625" style="91" customWidth="1"/>
    <col min="12" max="12" width="3.375" style="80" bestFit="1" customWidth="1"/>
    <col min="13" max="13" width="3.375" style="80" customWidth="1"/>
    <col min="14" max="14" width="3.25" style="80" bestFit="1" customWidth="1"/>
    <col min="15" max="15" width="3.25" style="80" customWidth="1"/>
    <col min="16" max="17" width="3.25" style="80" bestFit="1" customWidth="1"/>
    <col min="18" max="21" width="10.875" style="92" customWidth="1"/>
    <col min="22" max="22" width="14.5" style="92" customWidth="1"/>
    <col min="23" max="23" width="4.375" style="27" bestFit="1" customWidth="1"/>
    <col min="24" max="25" width="3.625" style="27" bestFit="1" customWidth="1"/>
  </cols>
  <sheetData>
    <row r="1" spans="1:25" s="14" customFormat="1" ht="82.5">
      <c r="A1" s="125">
        <v>45346</v>
      </c>
      <c r="B1" s="1"/>
      <c r="C1" s="2" t="s">
        <v>0</v>
      </c>
      <c r="D1" s="3" t="s">
        <v>1</v>
      </c>
      <c r="E1" s="4" t="s">
        <v>2</v>
      </c>
      <c r="F1" s="5" t="s">
        <v>3</v>
      </c>
      <c r="G1" s="5" t="s">
        <v>4</v>
      </c>
      <c r="H1" s="6" t="s">
        <v>5</v>
      </c>
      <c r="I1" s="7" t="s">
        <v>6</v>
      </c>
      <c r="J1" s="8" t="s">
        <v>7</v>
      </c>
      <c r="K1" s="9" t="s">
        <v>8</v>
      </c>
      <c r="L1" s="10" t="s">
        <v>9</v>
      </c>
      <c r="M1" s="11" t="s">
        <v>10</v>
      </c>
      <c r="N1" s="94" t="s">
        <v>11</v>
      </c>
      <c r="O1" s="106" t="s">
        <v>4</v>
      </c>
      <c r="P1" s="101" t="s">
        <v>12</v>
      </c>
      <c r="Q1" s="12" t="s">
        <v>13</v>
      </c>
      <c r="R1" s="206" t="s">
        <v>14</v>
      </c>
      <c r="S1" s="207"/>
      <c r="T1" s="207"/>
      <c r="U1" s="207"/>
      <c r="V1" s="208"/>
      <c r="W1" s="119" t="s">
        <v>15</v>
      </c>
      <c r="X1" s="119" t="s">
        <v>16</v>
      </c>
      <c r="Y1" s="119" t="s">
        <v>17</v>
      </c>
    </row>
    <row r="2" spans="1:25" ht="7.5" customHeight="1">
      <c r="A2" s="15"/>
      <c r="B2" s="16"/>
      <c r="C2" s="17"/>
      <c r="D2" s="18"/>
      <c r="E2" s="19">
        <v>0</v>
      </c>
      <c r="F2" s="20"/>
      <c r="G2" s="20"/>
      <c r="H2" s="21">
        <v>0</v>
      </c>
      <c r="I2" s="22"/>
      <c r="J2" s="23"/>
      <c r="K2" s="24"/>
      <c r="L2" s="25"/>
      <c r="M2" s="20"/>
      <c r="N2" s="95"/>
      <c r="O2" s="107"/>
      <c r="P2" s="102"/>
      <c r="Q2" s="26"/>
      <c r="R2" s="209"/>
      <c r="S2" s="210"/>
      <c r="T2" s="210"/>
      <c r="U2" s="210"/>
      <c r="V2" s="211"/>
      <c r="W2" s="121"/>
      <c r="X2" s="121"/>
      <c r="Y2" s="121"/>
    </row>
    <row r="3" spans="1:25" s="42" customFormat="1" ht="26.25" customHeight="1">
      <c r="A3" s="28"/>
      <c r="B3" s="29"/>
      <c r="C3" s="30"/>
      <c r="D3" s="31"/>
      <c r="E3" s="32">
        <f>IF(ISBLANK(D3),0,(D3-C3+1))</f>
        <v>0</v>
      </c>
      <c r="F3" s="33"/>
      <c r="G3" s="33"/>
      <c r="H3" s="34">
        <f>E3-G3-F3</f>
        <v>0</v>
      </c>
      <c r="I3" s="35"/>
      <c r="J3" s="36">
        <f t="shared" ref="J3:J58" si="0">IF(ISBLANK(I3),-90,(-((I3)-(SUM(L3:Q3,K3)))))</f>
        <v>-90</v>
      </c>
      <c r="K3" s="37"/>
      <c r="L3" s="38"/>
      <c r="M3" s="39"/>
      <c r="N3" s="96"/>
      <c r="O3" s="112"/>
      <c r="P3" s="38"/>
      <c r="Q3" s="40"/>
      <c r="R3" s="191"/>
      <c r="S3" s="192"/>
      <c r="T3" s="192"/>
      <c r="U3" s="192"/>
      <c r="V3" s="193"/>
      <c r="W3" s="39" t="s">
        <v>18</v>
      </c>
      <c r="X3" s="39"/>
      <c r="Y3" s="39"/>
    </row>
    <row r="4" spans="1:25" s="42" customFormat="1" ht="26.25" customHeight="1">
      <c r="A4" s="28"/>
      <c r="B4" s="29"/>
      <c r="C4" s="30"/>
      <c r="D4" s="31"/>
      <c r="E4" s="32">
        <f t="shared" ref="E4:E57" si="1">IF(ISBLANK(D4),0,(D4-C4+1))</f>
        <v>0</v>
      </c>
      <c r="F4" s="33"/>
      <c r="G4" s="33"/>
      <c r="H4" s="34">
        <f t="shared" ref="H4:H9" si="2">E4-G4-F4</f>
        <v>0</v>
      </c>
      <c r="I4" s="35"/>
      <c r="J4" s="36">
        <f t="shared" si="0"/>
        <v>-90</v>
      </c>
      <c r="K4" s="37"/>
      <c r="L4" s="38"/>
      <c r="M4" s="39"/>
      <c r="N4" s="96"/>
      <c r="O4" s="112"/>
      <c r="P4" s="38"/>
      <c r="Q4" s="40"/>
      <c r="R4" s="191"/>
      <c r="S4" s="192"/>
      <c r="T4" s="192"/>
      <c r="U4" s="192"/>
      <c r="V4" s="193"/>
      <c r="W4" s="39" t="s">
        <v>18</v>
      </c>
      <c r="X4" s="39"/>
      <c r="Y4" s="39"/>
    </row>
    <row r="5" spans="1:25" s="42" customFormat="1" ht="26.25" customHeight="1">
      <c r="A5" s="28"/>
      <c r="B5" s="29"/>
      <c r="C5" s="30"/>
      <c r="D5" s="31"/>
      <c r="E5" s="32">
        <f t="shared" si="1"/>
        <v>0</v>
      </c>
      <c r="F5" s="33"/>
      <c r="G5" s="33"/>
      <c r="H5" s="34">
        <f t="shared" si="2"/>
        <v>0</v>
      </c>
      <c r="I5" s="35"/>
      <c r="J5" s="36">
        <f t="shared" si="0"/>
        <v>-90</v>
      </c>
      <c r="K5" s="37"/>
      <c r="L5" s="38"/>
      <c r="M5" s="39"/>
      <c r="N5" s="96"/>
      <c r="O5" s="112"/>
      <c r="P5" s="38"/>
      <c r="Q5" s="40"/>
      <c r="R5" s="191"/>
      <c r="S5" s="192"/>
      <c r="T5" s="192"/>
      <c r="U5" s="192"/>
      <c r="V5" s="193"/>
      <c r="W5" s="39" t="s">
        <v>18</v>
      </c>
      <c r="X5" s="39"/>
      <c r="Y5" s="39"/>
    </row>
    <row r="6" spans="1:25" s="42" customFormat="1" ht="26.25" customHeight="1">
      <c r="A6" s="28"/>
      <c r="B6" s="29"/>
      <c r="C6" s="30"/>
      <c r="D6" s="31"/>
      <c r="E6" s="32">
        <f t="shared" si="1"/>
        <v>0</v>
      </c>
      <c r="F6" s="33"/>
      <c r="G6" s="33"/>
      <c r="H6" s="34">
        <f t="shared" si="2"/>
        <v>0</v>
      </c>
      <c r="I6" s="35"/>
      <c r="J6" s="36">
        <f t="shared" si="0"/>
        <v>-90</v>
      </c>
      <c r="K6" s="37"/>
      <c r="L6" s="38"/>
      <c r="M6" s="39"/>
      <c r="N6" s="96"/>
      <c r="O6" s="112"/>
      <c r="P6" s="38"/>
      <c r="Q6" s="40"/>
      <c r="R6" s="191"/>
      <c r="S6" s="192"/>
      <c r="T6" s="192"/>
      <c r="U6" s="192"/>
      <c r="V6" s="193"/>
      <c r="W6" s="39" t="s">
        <v>18</v>
      </c>
      <c r="X6" s="39"/>
      <c r="Y6" s="39"/>
    </row>
    <row r="7" spans="1:25" s="42" customFormat="1" ht="26.25" customHeight="1">
      <c r="A7" s="28"/>
      <c r="B7" s="29"/>
      <c r="C7" s="30"/>
      <c r="D7" s="31"/>
      <c r="E7" s="32">
        <f t="shared" si="1"/>
        <v>0</v>
      </c>
      <c r="F7" s="33"/>
      <c r="G7" s="33"/>
      <c r="H7" s="34">
        <f t="shared" si="2"/>
        <v>0</v>
      </c>
      <c r="I7" s="35"/>
      <c r="J7" s="36">
        <f t="shared" si="0"/>
        <v>-90</v>
      </c>
      <c r="K7" s="37"/>
      <c r="L7" s="38"/>
      <c r="M7" s="39"/>
      <c r="N7" s="96"/>
      <c r="O7" s="112"/>
      <c r="P7" s="38"/>
      <c r="Q7" s="40"/>
      <c r="R7" s="191"/>
      <c r="S7" s="192"/>
      <c r="T7" s="192"/>
      <c r="U7" s="192"/>
      <c r="V7" s="193"/>
      <c r="W7" s="39" t="s">
        <v>18</v>
      </c>
      <c r="X7" s="39"/>
      <c r="Y7" s="39"/>
    </row>
    <row r="8" spans="1:25" s="42" customFormat="1" ht="26.25" customHeight="1">
      <c r="A8" s="28"/>
      <c r="B8" s="29"/>
      <c r="C8" s="30"/>
      <c r="D8" s="31"/>
      <c r="E8" s="32">
        <f t="shared" si="1"/>
        <v>0</v>
      </c>
      <c r="F8" s="33"/>
      <c r="G8" s="33"/>
      <c r="H8" s="34">
        <f t="shared" si="2"/>
        <v>0</v>
      </c>
      <c r="I8" s="35"/>
      <c r="J8" s="36">
        <f t="shared" si="0"/>
        <v>-90</v>
      </c>
      <c r="K8" s="37"/>
      <c r="L8" s="38"/>
      <c r="M8" s="39"/>
      <c r="N8" s="96"/>
      <c r="O8" s="112"/>
      <c r="P8" s="38"/>
      <c r="Q8" s="40"/>
      <c r="R8" s="191"/>
      <c r="S8" s="192"/>
      <c r="T8" s="192"/>
      <c r="U8" s="192"/>
      <c r="V8" s="193"/>
      <c r="W8" s="39" t="s">
        <v>18</v>
      </c>
      <c r="X8" s="39"/>
      <c r="Y8" s="39"/>
    </row>
    <row r="9" spans="1:25" s="42" customFormat="1" ht="26.25" customHeight="1">
      <c r="A9" s="28"/>
      <c r="B9" s="29"/>
      <c r="C9" s="30"/>
      <c r="D9" s="31"/>
      <c r="E9" s="32">
        <f t="shared" si="1"/>
        <v>0</v>
      </c>
      <c r="F9" s="33"/>
      <c r="G9" s="33"/>
      <c r="H9" s="34">
        <f t="shared" si="2"/>
        <v>0</v>
      </c>
      <c r="I9" s="35"/>
      <c r="J9" s="36">
        <f t="shared" si="0"/>
        <v>-90</v>
      </c>
      <c r="K9" s="37"/>
      <c r="L9" s="38"/>
      <c r="M9" s="39"/>
      <c r="N9" s="96"/>
      <c r="O9" s="112"/>
      <c r="P9" s="38"/>
      <c r="Q9" s="40"/>
      <c r="R9" s="191"/>
      <c r="S9" s="192"/>
      <c r="T9" s="192"/>
      <c r="U9" s="192"/>
      <c r="V9" s="193"/>
      <c r="W9" s="39" t="s">
        <v>18</v>
      </c>
      <c r="X9" s="39"/>
      <c r="Y9" s="39"/>
    </row>
    <row r="10" spans="1:25" s="42" customFormat="1" ht="26.25" customHeight="1">
      <c r="A10" s="28"/>
      <c r="B10" s="29"/>
      <c r="C10" s="30"/>
      <c r="D10" s="31"/>
      <c r="E10" s="32">
        <f t="shared" si="1"/>
        <v>0</v>
      </c>
      <c r="F10" s="33"/>
      <c r="G10" s="33"/>
      <c r="H10" s="34">
        <f>E10-G10-F10</f>
        <v>0</v>
      </c>
      <c r="I10" s="35"/>
      <c r="J10" s="36">
        <f t="shared" si="0"/>
        <v>-90</v>
      </c>
      <c r="K10" s="37"/>
      <c r="L10" s="38"/>
      <c r="M10" s="39"/>
      <c r="N10" s="96"/>
      <c r="O10" s="112"/>
      <c r="P10" s="38"/>
      <c r="Q10" s="40"/>
      <c r="R10" s="191"/>
      <c r="S10" s="192"/>
      <c r="T10" s="192"/>
      <c r="U10" s="192"/>
      <c r="V10" s="193"/>
      <c r="W10" s="39" t="s">
        <v>18</v>
      </c>
      <c r="X10" s="39"/>
      <c r="Y10" s="39"/>
    </row>
    <row r="11" spans="1:25" s="42" customFormat="1" ht="26.25" customHeight="1">
      <c r="A11" s="28"/>
      <c r="B11" s="29"/>
      <c r="C11" s="30"/>
      <c r="D11" s="31"/>
      <c r="E11" s="32">
        <f t="shared" si="1"/>
        <v>0</v>
      </c>
      <c r="F11" s="33"/>
      <c r="G11" s="33"/>
      <c r="H11" s="34">
        <f t="shared" ref="H11:H18" si="3">E11-G11-F11</f>
        <v>0</v>
      </c>
      <c r="I11" s="35"/>
      <c r="J11" s="36">
        <f t="shared" si="0"/>
        <v>-90</v>
      </c>
      <c r="K11" s="37"/>
      <c r="L11" s="38"/>
      <c r="M11" s="39"/>
      <c r="N11" s="96"/>
      <c r="O11" s="112"/>
      <c r="P11" s="38"/>
      <c r="Q11" s="40"/>
      <c r="R11" s="191"/>
      <c r="S11" s="192"/>
      <c r="T11" s="192"/>
      <c r="U11" s="192"/>
      <c r="V11" s="193"/>
      <c r="W11" s="39" t="s">
        <v>18</v>
      </c>
      <c r="X11" s="39"/>
      <c r="Y11" s="39"/>
    </row>
    <row r="12" spans="1:25" s="42" customFormat="1" ht="26.25" customHeight="1">
      <c r="A12" s="28"/>
      <c r="B12" s="29"/>
      <c r="C12" s="30"/>
      <c r="D12" s="31"/>
      <c r="E12" s="32">
        <f t="shared" si="1"/>
        <v>0</v>
      </c>
      <c r="F12" s="33"/>
      <c r="G12" s="33"/>
      <c r="H12" s="34">
        <f t="shared" si="3"/>
        <v>0</v>
      </c>
      <c r="I12" s="35"/>
      <c r="J12" s="36">
        <f t="shared" si="0"/>
        <v>-90</v>
      </c>
      <c r="K12" s="37"/>
      <c r="L12" s="38"/>
      <c r="M12" s="39"/>
      <c r="N12" s="96"/>
      <c r="O12" s="112"/>
      <c r="P12" s="38"/>
      <c r="Q12" s="40"/>
      <c r="R12" s="191"/>
      <c r="S12" s="192"/>
      <c r="T12" s="192"/>
      <c r="U12" s="192"/>
      <c r="V12" s="193"/>
      <c r="W12" s="39" t="s">
        <v>18</v>
      </c>
      <c r="X12" s="39"/>
      <c r="Y12" s="39"/>
    </row>
    <row r="13" spans="1:25" s="42" customFormat="1" ht="26.25" customHeight="1">
      <c r="A13" s="28"/>
      <c r="B13" s="29"/>
      <c r="C13" s="30"/>
      <c r="D13" s="31"/>
      <c r="E13" s="32">
        <f t="shared" si="1"/>
        <v>0</v>
      </c>
      <c r="F13" s="33"/>
      <c r="G13" s="33"/>
      <c r="H13" s="34">
        <f t="shared" si="3"/>
        <v>0</v>
      </c>
      <c r="I13" s="35"/>
      <c r="J13" s="36">
        <f t="shared" si="0"/>
        <v>-90</v>
      </c>
      <c r="K13" s="37"/>
      <c r="L13" s="38"/>
      <c r="M13" s="39"/>
      <c r="N13" s="96"/>
      <c r="O13" s="112"/>
      <c r="P13" s="38"/>
      <c r="Q13" s="40"/>
      <c r="R13" s="191"/>
      <c r="S13" s="192"/>
      <c r="T13" s="192"/>
      <c r="U13" s="192"/>
      <c r="V13" s="193"/>
      <c r="W13" s="39" t="s">
        <v>18</v>
      </c>
      <c r="X13" s="39"/>
      <c r="Y13" s="39"/>
    </row>
    <row r="14" spans="1:25" s="42" customFormat="1" ht="26.25" customHeight="1">
      <c r="A14" s="28"/>
      <c r="B14" s="29"/>
      <c r="C14" s="30"/>
      <c r="D14" s="31"/>
      <c r="E14" s="32">
        <f t="shared" si="1"/>
        <v>0</v>
      </c>
      <c r="F14" s="33"/>
      <c r="G14" s="33"/>
      <c r="H14" s="34">
        <f t="shared" si="3"/>
        <v>0</v>
      </c>
      <c r="I14" s="35"/>
      <c r="J14" s="36">
        <f t="shared" si="0"/>
        <v>-90</v>
      </c>
      <c r="K14" s="37"/>
      <c r="L14" s="38"/>
      <c r="M14" s="39"/>
      <c r="N14" s="96"/>
      <c r="O14" s="112"/>
      <c r="P14" s="38"/>
      <c r="Q14" s="40"/>
      <c r="R14" s="191"/>
      <c r="S14" s="192"/>
      <c r="T14" s="192"/>
      <c r="U14" s="192"/>
      <c r="V14" s="193"/>
      <c r="W14" s="39" t="s">
        <v>18</v>
      </c>
      <c r="X14" s="39"/>
      <c r="Y14" s="39"/>
    </row>
    <row r="15" spans="1:25" s="42" customFormat="1" ht="26.25" customHeight="1">
      <c r="A15" s="28"/>
      <c r="B15" s="29"/>
      <c r="C15" s="30"/>
      <c r="D15" s="31"/>
      <c r="E15" s="32">
        <f t="shared" si="1"/>
        <v>0</v>
      </c>
      <c r="F15" s="33"/>
      <c r="G15" s="33"/>
      <c r="H15" s="34">
        <f t="shared" si="3"/>
        <v>0</v>
      </c>
      <c r="I15" s="35"/>
      <c r="J15" s="36">
        <f t="shared" si="0"/>
        <v>-90</v>
      </c>
      <c r="K15" s="37"/>
      <c r="L15" s="38"/>
      <c r="M15" s="39"/>
      <c r="N15" s="96"/>
      <c r="O15" s="112"/>
      <c r="P15" s="38"/>
      <c r="Q15" s="40"/>
      <c r="R15" s="191"/>
      <c r="S15" s="192"/>
      <c r="T15" s="192"/>
      <c r="U15" s="192"/>
      <c r="V15" s="193"/>
      <c r="W15" s="39" t="s">
        <v>18</v>
      </c>
      <c r="X15" s="39"/>
      <c r="Y15" s="39"/>
    </row>
    <row r="16" spans="1:25" s="42" customFormat="1" ht="26.25" customHeight="1">
      <c r="A16" s="28"/>
      <c r="B16" s="29"/>
      <c r="C16" s="30"/>
      <c r="D16" s="31"/>
      <c r="E16" s="32">
        <f t="shared" si="1"/>
        <v>0</v>
      </c>
      <c r="F16" s="33"/>
      <c r="G16" s="33"/>
      <c r="H16" s="34">
        <f t="shared" si="3"/>
        <v>0</v>
      </c>
      <c r="I16" s="35"/>
      <c r="J16" s="36">
        <f t="shared" si="0"/>
        <v>-90</v>
      </c>
      <c r="K16" s="37"/>
      <c r="L16" s="38"/>
      <c r="M16" s="39"/>
      <c r="N16" s="96"/>
      <c r="O16" s="112"/>
      <c r="P16" s="38"/>
      <c r="Q16" s="40"/>
      <c r="R16" s="191"/>
      <c r="S16" s="192"/>
      <c r="T16" s="192"/>
      <c r="U16" s="192"/>
      <c r="V16" s="193"/>
      <c r="W16" s="39" t="s">
        <v>18</v>
      </c>
      <c r="X16" s="39"/>
      <c r="Y16" s="39"/>
    </row>
    <row r="17" spans="1:25" s="42" customFormat="1" ht="26.25" customHeight="1">
      <c r="A17" s="28"/>
      <c r="B17" s="29"/>
      <c r="C17" s="30"/>
      <c r="D17" s="31"/>
      <c r="E17" s="32">
        <f t="shared" si="1"/>
        <v>0</v>
      </c>
      <c r="F17" s="33"/>
      <c r="G17" s="33"/>
      <c r="H17" s="34">
        <f t="shared" si="3"/>
        <v>0</v>
      </c>
      <c r="I17" s="35"/>
      <c r="J17" s="36">
        <f t="shared" si="0"/>
        <v>-90</v>
      </c>
      <c r="K17" s="37"/>
      <c r="L17" s="38"/>
      <c r="M17" s="39"/>
      <c r="N17" s="96"/>
      <c r="O17" s="112"/>
      <c r="P17" s="38"/>
      <c r="Q17" s="40"/>
      <c r="R17" s="191"/>
      <c r="S17" s="192"/>
      <c r="T17" s="192"/>
      <c r="U17" s="192"/>
      <c r="V17" s="193"/>
      <c r="W17" s="39" t="s">
        <v>18</v>
      </c>
      <c r="X17" s="39"/>
      <c r="Y17" s="39"/>
    </row>
    <row r="18" spans="1:25" s="42" customFormat="1" ht="26.25" customHeight="1">
      <c r="A18" s="28"/>
      <c r="B18" s="29"/>
      <c r="C18" s="30"/>
      <c r="D18" s="31"/>
      <c r="E18" s="32">
        <f t="shared" si="1"/>
        <v>0</v>
      </c>
      <c r="F18" s="33"/>
      <c r="G18" s="33"/>
      <c r="H18" s="34">
        <f t="shared" si="3"/>
        <v>0</v>
      </c>
      <c r="I18" s="35"/>
      <c r="J18" s="36">
        <f t="shared" si="0"/>
        <v>-90</v>
      </c>
      <c r="K18" s="37"/>
      <c r="L18" s="38"/>
      <c r="M18" s="39"/>
      <c r="N18" s="96"/>
      <c r="O18" s="112"/>
      <c r="P18" s="38"/>
      <c r="Q18" s="40"/>
      <c r="R18" s="191"/>
      <c r="S18" s="192"/>
      <c r="T18" s="192"/>
      <c r="U18" s="192"/>
      <c r="V18" s="193"/>
      <c r="W18" s="39" t="s">
        <v>18</v>
      </c>
      <c r="X18" s="39"/>
      <c r="Y18" s="39"/>
    </row>
    <row r="19" spans="1:25" s="42" customFormat="1" ht="26.25" customHeight="1">
      <c r="A19" s="28"/>
      <c r="B19" s="29"/>
      <c r="C19" s="30"/>
      <c r="D19" s="31"/>
      <c r="E19" s="32">
        <f t="shared" si="1"/>
        <v>0</v>
      </c>
      <c r="F19" s="33"/>
      <c r="G19" s="33"/>
      <c r="H19" s="34">
        <f>E19-G19-F19</f>
        <v>0</v>
      </c>
      <c r="I19" s="35"/>
      <c r="J19" s="36">
        <f t="shared" si="0"/>
        <v>-90</v>
      </c>
      <c r="K19" s="37"/>
      <c r="L19" s="38"/>
      <c r="M19" s="39"/>
      <c r="N19" s="96"/>
      <c r="O19" s="112"/>
      <c r="P19" s="38"/>
      <c r="Q19" s="40"/>
      <c r="R19" s="191"/>
      <c r="S19" s="192"/>
      <c r="T19" s="192"/>
      <c r="U19" s="192"/>
      <c r="V19" s="193"/>
      <c r="W19" s="39" t="s">
        <v>18</v>
      </c>
      <c r="X19" s="39"/>
      <c r="Y19" s="39"/>
    </row>
    <row r="20" spans="1:25" s="42" customFormat="1" ht="26.25" customHeight="1">
      <c r="A20" s="28"/>
      <c r="B20" s="29"/>
      <c r="C20" s="30"/>
      <c r="D20" s="31"/>
      <c r="E20" s="32">
        <f t="shared" si="1"/>
        <v>0</v>
      </c>
      <c r="F20" s="33"/>
      <c r="G20" s="33"/>
      <c r="H20" s="34">
        <f t="shared" ref="H20" si="4">E20-G20-F20</f>
        <v>0</v>
      </c>
      <c r="I20" s="35"/>
      <c r="J20" s="36">
        <f t="shared" si="0"/>
        <v>-90</v>
      </c>
      <c r="K20" s="37"/>
      <c r="L20" s="38"/>
      <c r="M20" s="39"/>
      <c r="N20" s="96"/>
      <c r="O20" s="112"/>
      <c r="P20" s="38"/>
      <c r="Q20" s="40"/>
      <c r="R20" s="191"/>
      <c r="S20" s="192"/>
      <c r="T20" s="192"/>
      <c r="U20" s="192"/>
      <c r="V20" s="193"/>
      <c r="W20" s="39" t="s">
        <v>18</v>
      </c>
      <c r="X20" s="39"/>
      <c r="Y20" s="39"/>
    </row>
    <row r="21" spans="1:25" s="42" customFormat="1" ht="26.25" customHeight="1">
      <c r="A21" s="28"/>
      <c r="B21" s="29"/>
      <c r="C21" s="30"/>
      <c r="D21" s="31"/>
      <c r="E21" s="32">
        <f t="shared" si="1"/>
        <v>0</v>
      </c>
      <c r="F21" s="33"/>
      <c r="G21" s="33"/>
      <c r="H21" s="34">
        <f t="shared" ref="H21:H24" si="5">E21-G21-F21</f>
        <v>0</v>
      </c>
      <c r="I21" s="35"/>
      <c r="J21" s="36">
        <f t="shared" si="0"/>
        <v>-90</v>
      </c>
      <c r="K21" s="37"/>
      <c r="L21" s="38"/>
      <c r="M21" s="39"/>
      <c r="N21" s="96"/>
      <c r="O21" s="112"/>
      <c r="P21" s="38"/>
      <c r="Q21" s="40"/>
      <c r="R21" s="191"/>
      <c r="S21" s="192"/>
      <c r="T21" s="192"/>
      <c r="U21" s="192"/>
      <c r="V21" s="193"/>
      <c r="W21" s="39" t="s">
        <v>18</v>
      </c>
      <c r="X21" s="39"/>
      <c r="Y21" s="39"/>
    </row>
    <row r="22" spans="1:25" s="42" customFormat="1" ht="26.25" customHeight="1">
      <c r="A22" s="28"/>
      <c r="B22" s="29"/>
      <c r="C22" s="30"/>
      <c r="D22" s="31"/>
      <c r="E22" s="32">
        <f t="shared" si="1"/>
        <v>0</v>
      </c>
      <c r="F22" s="33"/>
      <c r="G22" s="33"/>
      <c r="H22" s="34">
        <f t="shared" si="5"/>
        <v>0</v>
      </c>
      <c r="I22" s="35"/>
      <c r="J22" s="36">
        <f t="shared" si="0"/>
        <v>-90</v>
      </c>
      <c r="K22" s="37"/>
      <c r="L22" s="38"/>
      <c r="M22" s="39"/>
      <c r="N22" s="96"/>
      <c r="O22" s="112"/>
      <c r="P22" s="38"/>
      <c r="Q22" s="40"/>
      <c r="R22" s="191"/>
      <c r="S22" s="192"/>
      <c r="T22" s="192"/>
      <c r="U22" s="192"/>
      <c r="V22" s="193"/>
      <c r="W22" s="39" t="s">
        <v>18</v>
      </c>
      <c r="X22" s="39"/>
      <c r="Y22" s="39"/>
    </row>
    <row r="23" spans="1:25" s="42" customFormat="1" ht="26.25" customHeight="1">
      <c r="A23" s="28"/>
      <c r="B23" s="29"/>
      <c r="C23" s="30"/>
      <c r="D23" s="31"/>
      <c r="E23" s="32">
        <f t="shared" si="1"/>
        <v>0</v>
      </c>
      <c r="F23" s="33"/>
      <c r="G23" s="33"/>
      <c r="H23" s="34">
        <f t="shared" si="5"/>
        <v>0</v>
      </c>
      <c r="I23" s="35"/>
      <c r="J23" s="36">
        <f t="shared" si="0"/>
        <v>-90</v>
      </c>
      <c r="K23" s="37"/>
      <c r="L23" s="38"/>
      <c r="M23" s="39"/>
      <c r="N23" s="96"/>
      <c r="O23" s="112"/>
      <c r="P23" s="38"/>
      <c r="Q23" s="40"/>
      <c r="R23" s="191"/>
      <c r="S23" s="192"/>
      <c r="T23" s="192"/>
      <c r="U23" s="192"/>
      <c r="V23" s="193"/>
      <c r="W23" s="39" t="s">
        <v>18</v>
      </c>
      <c r="X23" s="39"/>
      <c r="Y23" s="39"/>
    </row>
    <row r="24" spans="1:25" s="42" customFormat="1" ht="26.25" customHeight="1">
      <c r="A24" s="28"/>
      <c r="B24" s="29"/>
      <c r="C24" s="30"/>
      <c r="D24" s="31"/>
      <c r="E24" s="32">
        <f t="shared" si="1"/>
        <v>0</v>
      </c>
      <c r="F24" s="33"/>
      <c r="G24" s="33"/>
      <c r="H24" s="34">
        <f t="shared" si="5"/>
        <v>0</v>
      </c>
      <c r="I24" s="35"/>
      <c r="J24" s="36">
        <f t="shared" si="0"/>
        <v>-90</v>
      </c>
      <c r="K24" s="37"/>
      <c r="L24" s="38"/>
      <c r="M24" s="39"/>
      <c r="N24" s="96"/>
      <c r="O24" s="112"/>
      <c r="P24" s="38"/>
      <c r="Q24" s="40"/>
      <c r="R24" s="191"/>
      <c r="S24" s="192"/>
      <c r="T24" s="192"/>
      <c r="U24" s="192"/>
      <c r="V24" s="193"/>
      <c r="W24" s="39" t="s">
        <v>18</v>
      </c>
      <c r="X24" s="39"/>
      <c r="Y24" s="39"/>
    </row>
    <row r="25" spans="1:25" s="42" customFormat="1" ht="26.25" customHeight="1">
      <c r="A25" s="28"/>
      <c r="B25" s="29"/>
      <c r="C25" s="30"/>
      <c r="D25" s="31"/>
      <c r="E25" s="32">
        <f t="shared" si="1"/>
        <v>0</v>
      </c>
      <c r="F25" s="33"/>
      <c r="G25" s="33"/>
      <c r="H25" s="34">
        <f>E25-G25-F25</f>
        <v>0</v>
      </c>
      <c r="I25" s="35"/>
      <c r="J25" s="36">
        <f t="shared" si="0"/>
        <v>-90</v>
      </c>
      <c r="K25" s="37"/>
      <c r="L25" s="38"/>
      <c r="M25" s="39"/>
      <c r="N25" s="96"/>
      <c r="O25" s="112"/>
      <c r="P25" s="38"/>
      <c r="Q25" s="40"/>
      <c r="R25" s="191"/>
      <c r="S25" s="192"/>
      <c r="T25" s="192"/>
      <c r="U25" s="192"/>
      <c r="V25" s="193"/>
      <c r="W25" s="39" t="s">
        <v>18</v>
      </c>
      <c r="X25" s="39"/>
      <c r="Y25" s="39"/>
    </row>
    <row r="26" spans="1:25" s="42" customFormat="1" ht="26.25" customHeight="1">
      <c r="A26" s="28"/>
      <c r="B26" s="29"/>
      <c r="C26" s="30"/>
      <c r="D26" s="31"/>
      <c r="E26" s="32">
        <f t="shared" si="1"/>
        <v>0</v>
      </c>
      <c r="F26" s="33"/>
      <c r="G26" s="33"/>
      <c r="H26" s="34">
        <f t="shared" ref="H26:H32" si="6">E26-G26-F26</f>
        <v>0</v>
      </c>
      <c r="I26" s="35"/>
      <c r="J26" s="36">
        <f t="shared" si="0"/>
        <v>-90</v>
      </c>
      <c r="K26" s="37"/>
      <c r="L26" s="38"/>
      <c r="M26" s="39"/>
      <c r="N26" s="96"/>
      <c r="O26" s="112"/>
      <c r="P26" s="38"/>
      <c r="Q26" s="40"/>
      <c r="R26" s="191"/>
      <c r="S26" s="192"/>
      <c r="T26" s="192"/>
      <c r="U26" s="192"/>
      <c r="V26" s="193"/>
      <c r="W26" s="39" t="s">
        <v>18</v>
      </c>
      <c r="X26" s="39"/>
      <c r="Y26" s="39"/>
    </row>
    <row r="27" spans="1:25" s="42" customFormat="1" ht="26.25" customHeight="1">
      <c r="A27" s="28"/>
      <c r="B27" s="29"/>
      <c r="C27" s="30"/>
      <c r="D27" s="31"/>
      <c r="E27" s="32">
        <f t="shared" si="1"/>
        <v>0</v>
      </c>
      <c r="F27" s="33"/>
      <c r="G27" s="33"/>
      <c r="H27" s="34">
        <f t="shared" si="6"/>
        <v>0</v>
      </c>
      <c r="I27" s="35"/>
      <c r="J27" s="36">
        <f t="shared" si="0"/>
        <v>-90</v>
      </c>
      <c r="K27" s="37"/>
      <c r="L27" s="38"/>
      <c r="M27" s="39"/>
      <c r="N27" s="96"/>
      <c r="O27" s="112"/>
      <c r="P27" s="38"/>
      <c r="Q27" s="40"/>
      <c r="R27" s="191"/>
      <c r="S27" s="192"/>
      <c r="T27" s="192"/>
      <c r="U27" s="192"/>
      <c r="V27" s="193"/>
      <c r="W27" s="39" t="s">
        <v>18</v>
      </c>
      <c r="X27" s="39"/>
      <c r="Y27" s="39"/>
    </row>
    <row r="28" spans="1:25" s="42" customFormat="1" ht="26.25" customHeight="1">
      <c r="A28" s="28"/>
      <c r="B28" s="29"/>
      <c r="C28" s="30"/>
      <c r="D28" s="31"/>
      <c r="E28" s="32">
        <f t="shared" si="1"/>
        <v>0</v>
      </c>
      <c r="F28" s="33"/>
      <c r="G28" s="33"/>
      <c r="H28" s="34">
        <f t="shared" si="6"/>
        <v>0</v>
      </c>
      <c r="I28" s="35"/>
      <c r="J28" s="36">
        <f t="shared" si="0"/>
        <v>-90</v>
      </c>
      <c r="K28" s="37"/>
      <c r="L28" s="38"/>
      <c r="M28" s="39"/>
      <c r="N28" s="96"/>
      <c r="O28" s="112"/>
      <c r="P28" s="38"/>
      <c r="Q28" s="40"/>
      <c r="R28" s="191"/>
      <c r="S28" s="192"/>
      <c r="T28" s="192"/>
      <c r="U28" s="192"/>
      <c r="V28" s="193"/>
      <c r="W28" s="39" t="s">
        <v>18</v>
      </c>
      <c r="X28" s="39"/>
      <c r="Y28" s="39"/>
    </row>
    <row r="29" spans="1:25" s="42" customFormat="1" ht="26.25" customHeight="1">
      <c r="A29" s="28"/>
      <c r="B29" s="29"/>
      <c r="C29" s="30"/>
      <c r="D29" s="31"/>
      <c r="E29" s="32">
        <f t="shared" si="1"/>
        <v>0</v>
      </c>
      <c r="F29" s="33"/>
      <c r="G29" s="33"/>
      <c r="H29" s="34">
        <f t="shared" si="6"/>
        <v>0</v>
      </c>
      <c r="I29" s="35"/>
      <c r="J29" s="36">
        <f t="shared" si="0"/>
        <v>-90</v>
      </c>
      <c r="K29" s="37"/>
      <c r="L29" s="38"/>
      <c r="M29" s="39"/>
      <c r="N29" s="96"/>
      <c r="O29" s="112"/>
      <c r="P29" s="38"/>
      <c r="Q29" s="40"/>
      <c r="R29" s="191"/>
      <c r="S29" s="192"/>
      <c r="T29" s="192"/>
      <c r="U29" s="192"/>
      <c r="V29" s="193"/>
      <c r="W29" s="39" t="s">
        <v>18</v>
      </c>
      <c r="X29" s="39"/>
      <c r="Y29" s="39"/>
    </row>
    <row r="30" spans="1:25" s="42" customFormat="1" ht="26.25" customHeight="1">
      <c r="A30" s="28"/>
      <c r="B30" s="29"/>
      <c r="C30" s="30"/>
      <c r="D30" s="31"/>
      <c r="E30" s="32">
        <f t="shared" si="1"/>
        <v>0</v>
      </c>
      <c r="F30" s="33"/>
      <c r="G30" s="33"/>
      <c r="H30" s="34">
        <f t="shared" si="6"/>
        <v>0</v>
      </c>
      <c r="I30" s="35"/>
      <c r="J30" s="36">
        <f t="shared" si="0"/>
        <v>-90</v>
      </c>
      <c r="K30" s="37"/>
      <c r="L30" s="38"/>
      <c r="M30" s="39"/>
      <c r="N30" s="96"/>
      <c r="O30" s="112"/>
      <c r="P30" s="38"/>
      <c r="Q30" s="40"/>
      <c r="R30" s="191"/>
      <c r="S30" s="192"/>
      <c r="T30" s="192"/>
      <c r="U30" s="192"/>
      <c r="V30" s="193"/>
      <c r="W30" s="39" t="s">
        <v>18</v>
      </c>
      <c r="X30" s="39"/>
      <c r="Y30" s="39"/>
    </row>
    <row r="31" spans="1:25" s="42" customFormat="1" ht="26.25" customHeight="1">
      <c r="A31" s="28"/>
      <c r="B31" s="29"/>
      <c r="C31" s="30"/>
      <c r="D31" s="31"/>
      <c r="E31" s="32">
        <f t="shared" si="1"/>
        <v>0</v>
      </c>
      <c r="F31" s="33"/>
      <c r="G31" s="33"/>
      <c r="H31" s="34">
        <f t="shared" si="6"/>
        <v>0</v>
      </c>
      <c r="I31" s="35"/>
      <c r="J31" s="36">
        <f t="shared" si="0"/>
        <v>-90</v>
      </c>
      <c r="K31" s="37"/>
      <c r="L31" s="38"/>
      <c r="M31" s="39"/>
      <c r="N31" s="96"/>
      <c r="O31" s="112"/>
      <c r="P31" s="38"/>
      <c r="Q31" s="40"/>
      <c r="R31" s="191"/>
      <c r="S31" s="192"/>
      <c r="T31" s="192"/>
      <c r="U31" s="192"/>
      <c r="V31" s="193"/>
      <c r="W31" s="39" t="s">
        <v>18</v>
      </c>
      <c r="X31" s="39"/>
      <c r="Y31" s="39"/>
    </row>
    <row r="32" spans="1:25" s="42" customFormat="1" ht="26.25" customHeight="1">
      <c r="A32" s="28"/>
      <c r="B32" s="29"/>
      <c r="C32" s="30"/>
      <c r="D32" s="31"/>
      <c r="E32" s="32">
        <f t="shared" si="1"/>
        <v>0</v>
      </c>
      <c r="F32" s="33"/>
      <c r="G32" s="33"/>
      <c r="H32" s="34">
        <f t="shared" si="6"/>
        <v>0</v>
      </c>
      <c r="I32" s="35"/>
      <c r="J32" s="36">
        <f t="shared" si="0"/>
        <v>-90</v>
      </c>
      <c r="K32" s="37"/>
      <c r="L32" s="38"/>
      <c r="M32" s="39"/>
      <c r="N32" s="96"/>
      <c r="O32" s="112"/>
      <c r="P32" s="38"/>
      <c r="Q32" s="40"/>
      <c r="R32" s="191"/>
      <c r="S32" s="192"/>
      <c r="T32" s="192"/>
      <c r="U32" s="192"/>
      <c r="V32" s="193"/>
      <c r="W32" s="39" t="s">
        <v>18</v>
      </c>
      <c r="X32" s="39"/>
      <c r="Y32" s="39"/>
    </row>
    <row r="33" spans="1:25" s="42" customFormat="1" ht="26.25" customHeight="1">
      <c r="A33" s="28"/>
      <c r="B33" s="29"/>
      <c r="C33" s="30"/>
      <c r="D33" s="31"/>
      <c r="E33" s="32">
        <f t="shared" si="1"/>
        <v>0</v>
      </c>
      <c r="F33" s="33"/>
      <c r="G33" s="33"/>
      <c r="H33" s="34">
        <f t="shared" ref="H33:H34" si="7">E33-G33-F33</f>
        <v>0</v>
      </c>
      <c r="I33" s="35"/>
      <c r="J33" s="36">
        <f t="shared" si="0"/>
        <v>-90</v>
      </c>
      <c r="K33" s="37"/>
      <c r="L33" s="38"/>
      <c r="M33" s="39"/>
      <c r="N33" s="96"/>
      <c r="O33" s="112"/>
      <c r="P33" s="38"/>
      <c r="Q33" s="40"/>
      <c r="R33" s="191"/>
      <c r="S33" s="192"/>
      <c r="T33" s="192"/>
      <c r="U33" s="192"/>
      <c r="V33" s="193"/>
      <c r="W33" s="39" t="s">
        <v>18</v>
      </c>
      <c r="X33" s="39"/>
      <c r="Y33" s="39"/>
    </row>
    <row r="34" spans="1:25" s="42" customFormat="1" ht="26.25" customHeight="1">
      <c r="A34" s="28"/>
      <c r="B34" s="29"/>
      <c r="C34" s="30"/>
      <c r="D34" s="31"/>
      <c r="E34" s="32">
        <f t="shared" si="1"/>
        <v>0</v>
      </c>
      <c r="F34" s="33"/>
      <c r="G34" s="33"/>
      <c r="H34" s="34">
        <f t="shared" si="7"/>
        <v>0</v>
      </c>
      <c r="I34" s="35"/>
      <c r="J34" s="36">
        <f t="shared" si="0"/>
        <v>-90</v>
      </c>
      <c r="K34" s="37"/>
      <c r="L34" s="38"/>
      <c r="M34" s="39"/>
      <c r="N34" s="96"/>
      <c r="O34" s="112"/>
      <c r="P34" s="38"/>
      <c r="Q34" s="40"/>
      <c r="R34" s="191"/>
      <c r="S34" s="192"/>
      <c r="T34" s="192"/>
      <c r="U34" s="192"/>
      <c r="V34" s="193"/>
      <c r="W34" s="39" t="s">
        <v>18</v>
      </c>
      <c r="X34" s="39"/>
      <c r="Y34" s="39"/>
    </row>
    <row r="35" spans="1:25" s="42" customFormat="1" ht="26.25" customHeight="1">
      <c r="A35" s="28"/>
      <c r="B35" s="29"/>
      <c r="C35" s="30"/>
      <c r="D35" s="31"/>
      <c r="E35" s="32">
        <f t="shared" si="1"/>
        <v>0</v>
      </c>
      <c r="F35" s="33"/>
      <c r="G35" s="33"/>
      <c r="H35" s="34">
        <f>E35-G35-F35</f>
        <v>0</v>
      </c>
      <c r="I35" s="35"/>
      <c r="J35" s="36">
        <f t="shared" si="0"/>
        <v>-90</v>
      </c>
      <c r="K35" s="37"/>
      <c r="L35" s="38"/>
      <c r="M35" s="39"/>
      <c r="N35" s="96"/>
      <c r="O35" s="112"/>
      <c r="P35" s="38"/>
      <c r="Q35" s="40"/>
      <c r="R35" s="191"/>
      <c r="S35" s="192"/>
      <c r="T35" s="192"/>
      <c r="U35" s="192"/>
      <c r="V35" s="193"/>
      <c r="W35" s="39" t="s">
        <v>18</v>
      </c>
      <c r="X35" s="39"/>
      <c r="Y35" s="39"/>
    </row>
    <row r="36" spans="1:25" s="42" customFormat="1" ht="26.25" customHeight="1">
      <c r="A36" s="28"/>
      <c r="B36" s="29"/>
      <c r="C36" s="30"/>
      <c r="D36" s="31"/>
      <c r="E36" s="32">
        <f t="shared" si="1"/>
        <v>0</v>
      </c>
      <c r="F36" s="33"/>
      <c r="G36" s="33"/>
      <c r="H36" s="34">
        <f t="shared" ref="H36:H42" si="8">E36-G36-F36</f>
        <v>0</v>
      </c>
      <c r="I36" s="35"/>
      <c r="J36" s="36">
        <f t="shared" si="0"/>
        <v>-90</v>
      </c>
      <c r="K36" s="37"/>
      <c r="L36" s="38"/>
      <c r="M36" s="39"/>
      <c r="N36" s="96"/>
      <c r="O36" s="112"/>
      <c r="P36" s="38"/>
      <c r="Q36" s="40"/>
      <c r="R36" s="191"/>
      <c r="S36" s="192"/>
      <c r="T36" s="192"/>
      <c r="U36" s="192"/>
      <c r="V36" s="193"/>
      <c r="W36" s="39" t="s">
        <v>18</v>
      </c>
      <c r="X36" s="39"/>
      <c r="Y36" s="39"/>
    </row>
    <row r="37" spans="1:25" s="42" customFormat="1" ht="26.25" customHeight="1">
      <c r="A37" s="28"/>
      <c r="B37" s="29"/>
      <c r="C37" s="30"/>
      <c r="D37" s="31"/>
      <c r="E37" s="32">
        <f t="shared" si="1"/>
        <v>0</v>
      </c>
      <c r="F37" s="33"/>
      <c r="G37" s="33"/>
      <c r="H37" s="34">
        <f t="shared" si="8"/>
        <v>0</v>
      </c>
      <c r="I37" s="35"/>
      <c r="J37" s="36">
        <f t="shared" si="0"/>
        <v>-90</v>
      </c>
      <c r="K37" s="37"/>
      <c r="L37" s="38"/>
      <c r="M37" s="39"/>
      <c r="N37" s="96"/>
      <c r="O37" s="112"/>
      <c r="P37" s="38"/>
      <c r="Q37" s="40"/>
      <c r="R37" s="191"/>
      <c r="S37" s="192"/>
      <c r="T37" s="192"/>
      <c r="U37" s="192"/>
      <c r="V37" s="193"/>
      <c r="W37" s="39" t="s">
        <v>18</v>
      </c>
      <c r="X37" s="39"/>
      <c r="Y37" s="39"/>
    </row>
    <row r="38" spans="1:25" s="42" customFormat="1" ht="26.25" customHeight="1">
      <c r="A38" s="28"/>
      <c r="B38" s="29"/>
      <c r="C38" s="30"/>
      <c r="D38" s="31"/>
      <c r="E38" s="32">
        <f t="shared" si="1"/>
        <v>0</v>
      </c>
      <c r="F38" s="33"/>
      <c r="G38" s="33"/>
      <c r="H38" s="34">
        <f t="shared" si="8"/>
        <v>0</v>
      </c>
      <c r="I38" s="35"/>
      <c r="J38" s="36">
        <f t="shared" si="0"/>
        <v>-90</v>
      </c>
      <c r="K38" s="37"/>
      <c r="L38" s="38"/>
      <c r="M38" s="39"/>
      <c r="N38" s="96"/>
      <c r="O38" s="112"/>
      <c r="P38" s="38"/>
      <c r="Q38" s="40"/>
      <c r="R38" s="191"/>
      <c r="S38" s="192"/>
      <c r="T38" s="192"/>
      <c r="U38" s="192"/>
      <c r="V38" s="193"/>
      <c r="W38" s="39" t="s">
        <v>18</v>
      </c>
      <c r="X38" s="39"/>
      <c r="Y38" s="39"/>
    </row>
    <row r="39" spans="1:25" s="42" customFormat="1" ht="26.25" customHeight="1">
      <c r="A39" s="28"/>
      <c r="B39" s="29"/>
      <c r="C39" s="30"/>
      <c r="D39" s="31"/>
      <c r="E39" s="32">
        <f t="shared" si="1"/>
        <v>0</v>
      </c>
      <c r="F39" s="33"/>
      <c r="G39" s="33"/>
      <c r="H39" s="34">
        <f t="shared" si="8"/>
        <v>0</v>
      </c>
      <c r="I39" s="35"/>
      <c r="J39" s="36">
        <f t="shared" si="0"/>
        <v>-90</v>
      </c>
      <c r="K39" s="37"/>
      <c r="L39" s="38"/>
      <c r="M39" s="39"/>
      <c r="N39" s="96"/>
      <c r="O39" s="112"/>
      <c r="P39" s="38"/>
      <c r="Q39" s="40"/>
      <c r="R39" s="191"/>
      <c r="S39" s="192"/>
      <c r="T39" s="192"/>
      <c r="U39" s="192"/>
      <c r="V39" s="193"/>
      <c r="W39" s="39" t="s">
        <v>18</v>
      </c>
      <c r="X39" s="39"/>
      <c r="Y39" s="39"/>
    </row>
    <row r="40" spans="1:25" s="42" customFormat="1" ht="26.25" customHeight="1">
      <c r="A40" s="28"/>
      <c r="B40" s="29"/>
      <c r="C40" s="30"/>
      <c r="D40" s="31"/>
      <c r="E40" s="32">
        <f t="shared" si="1"/>
        <v>0</v>
      </c>
      <c r="F40" s="33"/>
      <c r="G40" s="33"/>
      <c r="H40" s="34">
        <f t="shared" si="8"/>
        <v>0</v>
      </c>
      <c r="I40" s="35"/>
      <c r="J40" s="36">
        <f t="shared" si="0"/>
        <v>-90</v>
      </c>
      <c r="K40" s="37"/>
      <c r="L40" s="38"/>
      <c r="M40" s="39"/>
      <c r="N40" s="96"/>
      <c r="O40" s="112"/>
      <c r="P40" s="38"/>
      <c r="Q40" s="40"/>
      <c r="R40" s="191"/>
      <c r="S40" s="192"/>
      <c r="T40" s="192"/>
      <c r="U40" s="192"/>
      <c r="V40" s="193"/>
      <c r="W40" s="39" t="s">
        <v>18</v>
      </c>
      <c r="X40" s="39"/>
      <c r="Y40" s="39"/>
    </row>
    <row r="41" spans="1:25" s="42" customFormat="1" ht="26.25" customHeight="1">
      <c r="A41" s="28"/>
      <c r="B41" s="29"/>
      <c r="C41" s="30"/>
      <c r="D41" s="31"/>
      <c r="E41" s="32">
        <f t="shared" si="1"/>
        <v>0</v>
      </c>
      <c r="F41" s="33"/>
      <c r="G41" s="33"/>
      <c r="H41" s="34">
        <f t="shared" si="8"/>
        <v>0</v>
      </c>
      <c r="I41" s="35"/>
      <c r="J41" s="36">
        <f t="shared" si="0"/>
        <v>-90</v>
      </c>
      <c r="K41" s="37"/>
      <c r="L41" s="38"/>
      <c r="M41" s="39"/>
      <c r="N41" s="96"/>
      <c r="O41" s="112"/>
      <c r="P41" s="38"/>
      <c r="Q41" s="40"/>
      <c r="R41" s="191"/>
      <c r="S41" s="192"/>
      <c r="T41" s="192"/>
      <c r="U41" s="192"/>
      <c r="V41" s="193"/>
      <c r="W41" s="39" t="s">
        <v>18</v>
      </c>
      <c r="X41" s="39"/>
      <c r="Y41" s="39"/>
    </row>
    <row r="42" spans="1:25" s="42" customFormat="1" ht="26.25" customHeight="1">
      <c r="A42" s="28"/>
      <c r="B42" s="29"/>
      <c r="C42" s="30"/>
      <c r="D42" s="31"/>
      <c r="E42" s="32">
        <f t="shared" si="1"/>
        <v>0</v>
      </c>
      <c r="F42" s="33"/>
      <c r="G42" s="33"/>
      <c r="H42" s="34">
        <f t="shared" si="8"/>
        <v>0</v>
      </c>
      <c r="I42" s="35"/>
      <c r="J42" s="36">
        <f t="shared" si="0"/>
        <v>-90</v>
      </c>
      <c r="K42" s="37"/>
      <c r="L42" s="38"/>
      <c r="M42" s="39"/>
      <c r="N42" s="96"/>
      <c r="O42" s="112"/>
      <c r="P42" s="38"/>
      <c r="Q42" s="40"/>
      <c r="R42" s="191"/>
      <c r="S42" s="192"/>
      <c r="T42" s="192"/>
      <c r="U42" s="192"/>
      <c r="V42" s="193"/>
      <c r="W42" s="39" t="s">
        <v>18</v>
      </c>
      <c r="X42" s="39"/>
      <c r="Y42" s="39"/>
    </row>
    <row r="43" spans="1:25" s="42" customFormat="1" ht="26.25" customHeight="1">
      <c r="A43" s="28"/>
      <c r="B43" s="29"/>
      <c r="C43" s="30"/>
      <c r="D43" s="31"/>
      <c r="E43" s="32">
        <f t="shared" si="1"/>
        <v>0</v>
      </c>
      <c r="F43" s="33"/>
      <c r="G43" s="33"/>
      <c r="H43" s="34">
        <f>E43-G43-F43</f>
        <v>0</v>
      </c>
      <c r="I43" s="35"/>
      <c r="J43" s="36">
        <f t="shared" si="0"/>
        <v>-90</v>
      </c>
      <c r="K43" s="37"/>
      <c r="L43" s="38"/>
      <c r="M43" s="39"/>
      <c r="N43" s="96"/>
      <c r="O43" s="112"/>
      <c r="P43" s="38"/>
      <c r="Q43" s="40"/>
      <c r="R43" s="191"/>
      <c r="S43" s="192"/>
      <c r="T43" s="192"/>
      <c r="U43" s="192"/>
      <c r="V43" s="193"/>
      <c r="W43" s="39" t="s">
        <v>18</v>
      </c>
      <c r="X43" s="39"/>
      <c r="Y43" s="39"/>
    </row>
    <row r="44" spans="1:25" s="42" customFormat="1" ht="26.25" customHeight="1">
      <c r="A44" s="28"/>
      <c r="B44" s="29"/>
      <c r="C44" s="30"/>
      <c r="D44" s="31"/>
      <c r="E44" s="32">
        <f t="shared" si="1"/>
        <v>0</v>
      </c>
      <c r="F44" s="33"/>
      <c r="G44" s="33"/>
      <c r="H44" s="34">
        <f t="shared" ref="H44:H49" si="9">E44-G44-F44</f>
        <v>0</v>
      </c>
      <c r="I44" s="35"/>
      <c r="J44" s="36">
        <f t="shared" si="0"/>
        <v>-90</v>
      </c>
      <c r="K44" s="37"/>
      <c r="L44" s="38"/>
      <c r="M44" s="39"/>
      <c r="N44" s="96"/>
      <c r="O44" s="112"/>
      <c r="P44" s="38"/>
      <c r="Q44" s="40"/>
      <c r="R44" s="191"/>
      <c r="S44" s="192"/>
      <c r="T44" s="192"/>
      <c r="U44" s="192"/>
      <c r="V44" s="193"/>
      <c r="W44" s="39" t="s">
        <v>18</v>
      </c>
      <c r="X44" s="39"/>
      <c r="Y44" s="39"/>
    </row>
    <row r="45" spans="1:25" s="42" customFormat="1" ht="26.25" customHeight="1">
      <c r="A45" s="28"/>
      <c r="B45" s="29"/>
      <c r="C45" s="30"/>
      <c r="D45" s="31"/>
      <c r="E45" s="32">
        <f t="shared" si="1"/>
        <v>0</v>
      </c>
      <c r="F45" s="33"/>
      <c r="G45" s="33"/>
      <c r="H45" s="34">
        <f t="shared" si="9"/>
        <v>0</v>
      </c>
      <c r="I45" s="35"/>
      <c r="J45" s="36">
        <f t="shared" si="0"/>
        <v>-90</v>
      </c>
      <c r="K45" s="37"/>
      <c r="L45" s="38"/>
      <c r="M45" s="39"/>
      <c r="N45" s="96"/>
      <c r="O45" s="112"/>
      <c r="P45" s="38"/>
      <c r="Q45" s="40"/>
      <c r="R45" s="191"/>
      <c r="S45" s="192"/>
      <c r="T45" s="192"/>
      <c r="U45" s="192"/>
      <c r="V45" s="193"/>
      <c r="W45" s="39" t="s">
        <v>18</v>
      </c>
      <c r="X45" s="39"/>
      <c r="Y45" s="39"/>
    </row>
    <row r="46" spans="1:25" s="42" customFormat="1" ht="26.25" customHeight="1">
      <c r="A46" s="28"/>
      <c r="B46" s="29"/>
      <c r="C46" s="30"/>
      <c r="D46" s="31"/>
      <c r="E46" s="32">
        <f t="shared" si="1"/>
        <v>0</v>
      </c>
      <c r="F46" s="33"/>
      <c r="G46" s="33"/>
      <c r="H46" s="34">
        <f t="shared" si="9"/>
        <v>0</v>
      </c>
      <c r="I46" s="35"/>
      <c r="J46" s="36">
        <f t="shared" si="0"/>
        <v>-90</v>
      </c>
      <c r="K46" s="37"/>
      <c r="L46" s="38"/>
      <c r="M46" s="39"/>
      <c r="N46" s="96"/>
      <c r="O46" s="112"/>
      <c r="P46" s="38"/>
      <c r="Q46" s="40"/>
      <c r="R46" s="191"/>
      <c r="S46" s="192"/>
      <c r="T46" s="192"/>
      <c r="U46" s="192"/>
      <c r="V46" s="193"/>
      <c r="W46" s="39" t="s">
        <v>18</v>
      </c>
      <c r="X46" s="39"/>
      <c r="Y46" s="39"/>
    </row>
    <row r="47" spans="1:25" s="42" customFormat="1" ht="26.25" customHeight="1">
      <c r="A47" s="28"/>
      <c r="B47" s="29"/>
      <c r="C47" s="30"/>
      <c r="D47" s="31"/>
      <c r="E47" s="32">
        <f t="shared" si="1"/>
        <v>0</v>
      </c>
      <c r="F47" s="33"/>
      <c r="G47" s="33"/>
      <c r="H47" s="34">
        <f t="shared" si="9"/>
        <v>0</v>
      </c>
      <c r="I47" s="35"/>
      <c r="J47" s="36">
        <f t="shared" si="0"/>
        <v>-90</v>
      </c>
      <c r="K47" s="37"/>
      <c r="L47" s="38"/>
      <c r="M47" s="39"/>
      <c r="N47" s="96"/>
      <c r="O47" s="112"/>
      <c r="P47" s="38"/>
      <c r="Q47" s="40"/>
      <c r="R47" s="191"/>
      <c r="S47" s="192"/>
      <c r="T47" s="192"/>
      <c r="U47" s="192"/>
      <c r="V47" s="193"/>
      <c r="W47" s="39" t="s">
        <v>18</v>
      </c>
      <c r="X47" s="39"/>
      <c r="Y47" s="39"/>
    </row>
    <row r="48" spans="1:25" s="42" customFormat="1" ht="26.25" customHeight="1">
      <c r="A48" s="28"/>
      <c r="B48" s="29"/>
      <c r="C48" s="30"/>
      <c r="D48" s="31"/>
      <c r="E48" s="32">
        <f t="shared" si="1"/>
        <v>0</v>
      </c>
      <c r="F48" s="33"/>
      <c r="G48" s="33"/>
      <c r="H48" s="34">
        <f t="shared" si="9"/>
        <v>0</v>
      </c>
      <c r="I48" s="35"/>
      <c r="J48" s="36">
        <f t="shared" si="0"/>
        <v>-90</v>
      </c>
      <c r="K48" s="37"/>
      <c r="L48" s="38"/>
      <c r="M48" s="39"/>
      <c r="N48" s="96"/>
      <c r="O48" s="112"/>
      <c r="P48" s="38"/>
      <c r="Q48" s="40"/>
      <c r="R48" s="191"/>
      <c r="S48" s="192"/>
      <c r="T48" s="192"/>
      <c r="U48" s="192"/>
      <c r="V48" s="193"/>
      <c r="W48" s="39" t="s">
        <v>18</v>
      </c>
      <c r="X48" s="39"/>
      <c r="Y48" s="39"/>
    </row>
    <row r="49" spans="1:26" s="42" customFormat="1" ht="26.25" customHeight="1">
      <c r="A49" s="28"/>
      <c r="B49" s="29"/>
      <c r="C49" s="30"/>
      <c r="D49" s="31"/>
      <c r="E49" s="32">
        <f t="shared" si="1"/>
        <v>0</v>
      </c>
      <c r="F49" s="33"/>
      <c r="G49" s="33"/>
      <c r="H49" s="34">
        <f t="shared" si="9"/>
        <v>0</v>
      </c>
      <c r="I49" s="35"/>
      <c r="J49" s="36">
        <f t="shared" si="0"/>
        <v>-90</v>
      </c>
      <c r="K49" s="37"/>
      <c r="L49" s="38"/>
      <c r="M49" s="39"/>
      <c r="N49" s="96"/>
      <c r="O49" s="112"/>
      <c r="P49" s="38"/>
      <c r="Q49" s="40"/>
      <c r="R49" s="191"/>
      <c r="S49" s="192"/>
      <c r="T49" s="192"/>
      <c r="U49" s="192"/>
      <c r="V49" s="193"/>
      <c r="W49" s="39" t="s">
        <v>18</v>
      </c>
      <c r="X49" s="39"/>
      <c r="Y49" s="39"/>
    </row>
    <row r="50" spans="1:26" s="42" customFormat="1" ht="26.25" customHeight="1">
      <c r="A50" s="28"/>
      <c r="B50" s="29"/>
      <c r="C50" s="30"/>
      <c r="D50" s="31"/>
      <c r="E50" s="32">
        <f t="shared" si="1"/>
        <v>0</v>
      </c>
      <c r="F50" s="33"/>
      <c r="G50" s="33"/>
      <c r="H50" s="34">
        <f>E50-G50-F50</f>
        <v>0</v>
      </c>
      <c r="I50" s="35"/>
      <c r="J50" s="36">
        <f t="shared" si="0"/>
        <v>-90</v>
      </c>
      <c r="K50" s="37"/>
      <c r="L50" s="38"/>
      <c r="M50" s="39"/>
      <c r="N50" s="96"/>
      <c r="O50" s="112"/>
      <c r="P50" s="38"/>
      <c r="Q50" s="40"/>
      <c r="R50" s="191"/>
      <c r="S50" s="192"/>
      <c r="T50" s="192"/>
      <c r="U50" s="192"/>
      <c r="V50" s="193"/>
      <c r="W50" s="39" t="s">
        <v>18</v>
      </c>
      <c r="X50" s="39"/>
      <c r="Y50" s="39"/>
    </row>
    <row r="51" spans="1:26" s="42" customFormat="1" ht="26.25" customHeight="1">
      <c r="A51" s="28"/>
      <c r="B51" s="29"/>
      <c r="C51" s="30"/>
      <c r="D51" s="31"/>
      <c r="E51" s="32">
        <f t="shared" si="1"/>
        <v>0</v>
      </c>
      <c r="F51" s="33"/>
      <c r="G51" s="33"/>
      <c r="H51" s="34">
        <f t="shared" ref="H51:H57" si="10">E51-G51-F51</f>
        <v>0</v>
      </c>
      <c r="I51" s="35"/>
      <c r="J51" s="36">
        <f t="shared" si="0"/>
        <v>-90</v>
      </c>
      <c r="K51" s="37"/>
      <c r="L51" s="38"/>
      <c r="M51" s="39"/>
      <c r="N51" s="96"/>
      <c r="O51" s="112"/>
      <c r="P51" s="38"/>
      <c r="Q51" s="40"/>
      <c r="R51" s="191"/>
      <c r="S51" s="192"/>
      <c r="T51" s="192"/>
      <c r="U51" s="192"/>
      <c r="V51" s="193"/>
      <c r="W51" s="39" t="s">
        <v>18</v>
      </c>
      <c r="X51" s="39"/>
      <c r="Y51" s="39"/>
    </row>
    <row r="52" spans="1:26" s="42" customFormat="1" ht="26.25" customHeight="1">
      <c r="A52" s="28"/>
      <c r="B52" s="29"/>
      <c r="C52" s="30"/>
      <c r="D52" s="31"/>
      <c r="E52" s="32">
        <f t="shared" si="1"/>
        <v>0</v>
      </c>
      <c r="F52" s="33"/>
      <c r="G52" s="33"/>
      <c r="H52" s="34">
        <f t="shared" si="10"/>
        <v>0</v>
      </c>
      <c r="I52" s="35"/>
      <c r="J52" s="36">
        <f t="shared" si="0"/>
        <v>-90</v>
      </c>
      <c r="K52" s="37"/>
      <c r="L52" s="38"/>
      <c r="M52" s="39"/>
      <c r="N52" s="96"/>
      <c r="O52" s="112"/>
      <c r="P52" s="38"/>
      <c r="Q52" s="40"/>
      <c r="R52" s="191"/>
      <c r="S52" s="192"/>
      <c r="T52" s="192"/>
      <c r="U52" s="192"/>
      <c r="V52" s="193"/>
      <c r="W52" s="39" t="s">
        <v>18</v>
      </c>
      <c r="X52" s="39"/>
      <c r="Y52" s="39"/>
    </row>
    <row r="53" spans="1:26" s="42" customFormat="1" ht="26.25" customHeight="1">
      <c r="A53" s="28"/>
      <c r="B53" s="29"/>
      <c r="C53" s="30"/>
      <c r="D53" s="31"/>
      <c r="E53" s="32">
        <f t="shared" si="1"/>
        <v>0</v>
      </c>
      <c r="F53" s="33"/>
      <c r="G53" s="33"/>
      <c r="H53" s="34">
        <f t="shared" si="10"/>
        <v>0</v>
      </c>
      <c r="I53" s="35"/>
      <c r="J53" s="36">
        <f t="shared" si="0"/>
        <v>-90</v>
      </c>
      <c r="K53" s="37"/>
      <c r="L53" s="38"/>
      <c r="M53" s="39"/>
      <c r="N53" s="96"/>
      <c r="O53" s="112"/>
      <c r="P53" s="38"/>
      <c r="Q53" s="40"/>
      <c r="R53" s="191"/>
      <c r="S53" s="192"/>
      <c r="T53" s="192"/>
      <c r="U53" s="192"/>
      <c r="V53" s="193"/>
      <c r="W53" s="39" t="s">
        <v>18</v>
      </c>
      <c r="X53" s="39"/>
      <c r="Y53" s="39"/>
    </row>
    <row r="54" spans="1:26" s="42" customFormat="1" ht="26.25" customHeight="1">
      <c r="A54" s="28"/>
      <c r="B54" s="29"/>
      <c r="C54" s="30"/>
      <c r="D54" s="31"/>
      <c r="E54" s="32">
        <f t="shared" si="1"/>
        <v>0</v>
      </c>
      <c r="F54" s="33"/>
      <c r="G54" s="33"/>
      <c r="H54" s="34">
        <f t="shared" si="10"/>
        <v>0</v>
      </c>
      <c r="I54" s="35"/>
      <c r="J54" s="36">
        <f t="shared" si="0"/>
        <v>-90</v>
      </c>
      <c r="K54" s="37"/>
      <c r="L54" s="38"/>
      <c r="M54" s="39"/>
      <c r="N54" s="96"/>
      <c r="O54" s="112"/>
      <c r="P54" s="38"/>
      <c r="Q54" s="40"/>
      <c r="R54" s="191"/>
      <c r="S54" s="192"/>
      <c r="T54" s="192"/>
      <c r="U54" s="192"/>
      <c r="V54" s="193"/>
      <c r="W54" s="39" t="s">
        <v>18</v>
      </c>
      <c r="X54" s="39"/>
      <c r="Y54" s="39"/>
    </row>
    <row r="55" spans="1:26" s="42" customFormat="1" ht="26.25" customHeight="1">
      <c r="A55" s="28"/>
      <c r="B55" s="29"/>
      <c r="C55" s="30"/>
      <c r="D55" s="31"/>
      <c r="E55" s="32">
        <f t="shared" si="1"/>
        <v>0</v>
      </c>
      <c r="F55" s="33"/>
      <c r="G55" s="33"/>
      <c r="H55" s="34">
        <f t="shared" si="10"/>
        <v>0</v>
      </c>
      <c r="I55" s="35"/>
      <c r="J55" s="36">
        <f t="shared" si="0"/>
        <v>-90</v>
      </c>
      <c r="K55" s="37"/>
      <c r="L55" s="38"/>
      <c r="M55" s="39"/>
      <c r="N55" s="96"/>
      <c r="O55" s="112"/>
      <c r="P55" s="38"/>
      <c r="Q55" s="40"/>
      <c r="R55" s="191"/>
      <c r="S55" s="192"/>
      <c r="T55" s="192"/>
      <c r="U55" s="192"/>
      <c r="V55" s="193"/>
      <c r="W55" s="39" t="s">
        <v>18</v>
      </c>
      <c r="X55" s="39"/>
      <c r="Y55" s="39"/>
    </row>
    <row r="56" spans="1:26" s="42" customFormat="1" ht="26.25" customHeight="1">
      <c r="A56" s="28"/>
      <c r="B56" s="29"/>
      <c r="C56" s="30"/>
      <c r="D56" s="31"/>
      <c r="E56" s="32">
        <f t="shared" si="1"/>
        <v>0</v>
      </c>
      <c r="F56" s="33"/>
      <c r="G56" s="33"/>
      <c r="H56" s="34">
        <f t="shared" si="10"/>
        <v>0</v>
      </c>
      <c r="I56" s="35"/>
      <c r="J56" s="36">
        <f t="shared" si="0"/>
        <v>-90</v>
      </c>
      <c r="K56" s="37"/>
      <c r="L56" s="38"/>
      <c r="M56" s="39"/>
      <c r="N56" s="96"/>
      <c r="O56" s="112"/>
      <c r="P56" s="38"/>
      <c r="Q56" s="40"/>
      <c r="R56" s="191"/>
      <c r="S56" s="192"/>
      <c r="T56" s="192"/>
      <c r="U56" s="192"/>
      <c r="V56" s="193"/>
      <c r="W56" s="39" t="s">
        <v>18</v>
      </c>
      <c r="X56" s="39"/>
      <c r="Y56" s="39"/>
    </row>
    <row r="57" spans="1:26" s="42" customFormat="1" ht="26.25" customHeight="1">
      <c r="A57" s="28"/>
      <c r="B57" s="29"/>
      <c r="C57" s="30"/>
      <c r="D57" s="31"/>
      <c r="E57" s="32">
        <f t="shared" si="1"/>
        <v>0</v>
      </c>
      <c r="F57" s="33"/>
      <c r="G57" s="33"/>
      <c r="H57" s="34">
        <f t="shared" si="10"/>
        <v>0</v>
      </c>
      <c r="I57" s="35"/>
      <c r="J57" s="36">
        <f t="shared" si="0"/>
        <v>-90</v>
      </c>
      <c r="K57" s="37"/>
      <c r="L57" s="38"/>
      <c r="M57" s="39"/>
      <c r="N57" s="96"/>
      <c r="O57" s="112"/>
      <c r="P57" s="38"/>
      <c r="Q57" s="40"/>
      <c r="R57" s="191"/>
      <c r="S57" s="192"/>
      <c r="T57" s="192"/>
      <c r="U57" s="192"/>
      <c r="V57" s="193"/>
      <c r="W57" s="39" t="s">
        <v>18</v>
      </c>
      <c r="X57" s="39"/>
      <c r="Y57" s="39"/>
    </row>
    <row r="58" spans="1:26" s="42" customFormat="1" ht="26.25" customHeight="1">
      <c r="A58" s="43"/>
      <c r="B58" s="44"/>
      <c r="C58" s="45"/>
      <c r="D58" s="46"/>
      <c r="E58" s="32" t="s">
        <v>18</v>
      </c>
      <c r="F58" s="47" t="s">
        <v>18</v>
      </c>
      <c r="G58" s="48" t="s">
        <v>18</v>
      </c>
      <c r="H58" s="34" t="s">
        <v>18</v>
      </c>
      <c r="I58" s="49" t="s">
        <v>18</v>
      </c>
      <c r="J58" s="36" t="e">
        <f t="shared" si="0"/>
        <v>#VALUE!</v>
      </c>
      <c r="K58" s="50" t="s">
        <v>18</v>
      </c>
      <c r="L58" s="51" t="s">
        <v>18</v>
      </c>
      <c r="M58" s="52" t="s">
        <v>18</v>
      </c>
      <c r="N58" s="97" t="s">
        <v>18</v>
      </c>
      <c r="O58" s="108" t="s">
        <v>18</v>
      </c>
      <c r="P58" s="51" t="s">
        <v>18</v>
      </c>
      <c r="Q58" s="53" t="s">
        <v>18</v>
      </c>
      <c r="R58" s="194"/>
      <c r="S58" s="195"/>
      <c r="T58" s="195"/>
      <c r="U58" s="195"/>
      <c r="V58" s="196"/>
      <c r="W58" s="39"/>
      <c r="X58" s="39" t="s">
        <v>18</v>
      </c>
      <c r="Y58" s="39" t="s">
        <v>18</v>
      </c>
    </row>
    <row r="59" spans="1:26" ht="7.5" customHeight="1" thickBot="1">
      <c r="A59" s="54"/>
      <c r="B59" s="55"/>
      <c r="C59" s="56"/>
      <c r="D59" s="57"/>
      <c r="E59" s="58">
        <v>0</v>
      </c>
      <c r="F59" s="59"/>
      <c r="G59" s="59"/>
      <c r="H59" s="60">
        <v>0</v>
      </c>
      <c r="I59" s="61"/>
      <c r="J59" s="62"/>
      <c r="K59" s="63"/>
      <c r="L59" s="64"/>
      <c r="M59" s="59"/>
      <c r="N59" s="98"/>
      <c r="O59" s="109"/>
      <c r="P59" s="103"/>
      <c r="Q59" s="65"/>
      <c r="R59" s="197"/>
      <c r="S59" s="198"/>
      <c r="T59" s="198"/>
      <c r="U59" s="198"/>
      <c r="V59" s="199"/>
      <c r="W59" s="121"/>
      <c r="X59" s="121"/>
      <c r="Y59" s="121"/>
    </row>
    <row r="60" spans="1:26" s="66" customFormat="1" ht="30.75" customHeight="1">
      <c r="B60" s="67"/>
      <c r="D60" s="68"/>
      <c r="E60" s="69">
        <f>SUM(E2:E59)</f>
        <v>0</v>
      </c>
      <c r="F60" s="70">
        <f>SUM(F2:F59)</f>
        <v>0</v>
      </c>
      <c r="G60" s="70">
        <f>SUM(G2:G59)</f>
        <v>0</v>
      </c>
      <c r="H60" s="71">
        <f>E60-F60-G60</f>
        <v>0</v>
      </c>
      <c r="I60" s="72">
        <f>SUM(I2:I59)</f>
        <v>0</v>
      </c>
      <c r="J60" s="73" t="e">
        <f t="shared" ref="J60:Q60" si="11">SUM(J2:J59)</f>
        <v>#VALUE!</v>
      </c>
      <c r="K60" s="74">
        <f>SUM(K2:K59)</f>
        <v>0</v>
      </c>
      <c r="L60" s="75">
        <f>SUM(L2:L59)</f>
        <v>0</v>
      </c>
      <c r="M60" s="76">
        <f t="shared" si="11"/>
        <v>0</v>
      </c>
      <c r="N60" s="99">
        <f t="shared" si="11"/>
        <v>0</v>
      </c>
      <c r="O60" s="110">
        <f>SUM(O2:O59)</f>
        <v>0</v>
      </c>
      <c r="P60" s="104">
        <f t="shared" si="11"/>
        <v>0</v>
      </c>
      <c r="Q60" s="76">
        <f t="shared" si="11"/>
        <v>0</v>
      </c>
      <c r="R60" s="77">
        <f>SUM(L60:Q60)</f>
        <v>0</v>
      </c>
      <c r="S60" s="200" t="s">
        <v>19</v>
      </c>
      <c r="T60" s="201"/>
      <c r="U60" s="201"/>
      <c r="V60" s="202"/>
      <c r="W60" s="120">
        <v>1</v>
      </c>
      <c r="X60" s="120"/>
      <c r="Y60" s="120">
        <f>SUM(Y2:Y59)</f>
        <v>0</v>
      </c>
      <c r="Z60" s="79">
        <f>SUM(X60:Y60)</f>
        <v>0</v>
      </c>
    </row>
    <row r="61" spans="1:26" ht="147" thickBot="1">
      <c r="E61" s="81" t="s">
        <v>20</v>
      </c>
      <c r="F61" s="82" t="s">
        <v>21</v>
      </c>
      <c r="G61" s="82" t="s">
        <v>22</v>
      </c>
      <c r="H61" s="83" t="s">
        <v>5</v>
      </c>
      <c r="I61" s="84" t="s">
        <v>23</v>
      </c>
      <c r="J61" s="85" t="s">
        <v>7</v>
      </c>
      <c r="K61" s="86" t="s">
        <v>8</v>
      </c>
      <c r="L61" s="87" t="s">
        <v>9</v>
      </c>
      <c r="M61" s="88" t="s">
        <v>10</v>
      </c>
      <c r="N61" s="100" t="s">
        <v>11</v>
      </c>
      <c r="O61" s="111" t="s">
        <v>4</v>
      </c>
      <c r="P61" s="105" t="s">
        <v>24</v>
      </c>
      <c r="Q61" s="88" t="s">
        <v>25</v>
      </c>
      <c r="R61" s="89" t="s">
        <v>26</v>
      </c>
      <c r="S61" s="188"/>
      <c r="T61" s="189"/>
      <c r="U61" s="189"/>
      <c r="V61" s="190"/>
    </row>
    <row r="62" spans="1:26" s="80" customFormat="1">
      <c r="A62"/>
      <c r="B62" s="1"/>
      <c r="I62" s="90">
        <f>I60+G60</f>
        <v>0</v>
      </c>
      <c r="J62" s="66"/>
      <c r="K62" s="91"/>
      <c r="M62" s="80">
        <f>L60+M60</f>
        <v>0</v>
      </c>
      <c r="R62" s="92"/>
      <c r="S62" s="92"/>
      <c r="T62" s="92"/>
      <c r="U62" s="92"/>
      <c r="V62" s="92"/>
      <c r="W62" s="27"/>
      <c r="X62" s="27"/>
      <c r="Y62" s="27"/>
    </row>
    <row r="63" spans="1:26" s="80" customFormat="1">
      <c r="A63"/>
      <c r="B63" s="1"/>
      <c r="E63" s="93"/>
      <c r="I63" s="90"/>
      <c r="J63" s="66"/>
      <c r="K63" s="91"/>
      <c r="R63" s="92"/>
      <c r="S63" s="92"/>
      <c r="T63" s="92"/>
      <c r="U63" s="92"/>
      <c r="V63" s="92"/>
      <c r="W63" s="27"/>
      <c r="X63" s="27"/>
      <c r="Y63" s="27"/>
    </row>
  </sheetData>
  <mergeCells count="61">
    <mergeCell ref="R6:V6"/>
    <mergeCell ref="R1:V1"/>
    <mergeCell ref="R2:V2"/>
    <mergeCell ref="R3:V3"/>
    <mergeCell ref="R4:V4"/>
    <mergeCell ref="R5:V5"/>
    <mergeCell ref="R18:V18"/>
    <mergeCell ref="R7:V7"/>
    <mergeCell ref="R8:V8"/>
    <mergeCell ref="R9:V9"/>
    <mergeCell ref="R10:V10"/>
    <mergeCell ref="R11:V11"/>
    <mergeCell ref="R12:V12"/>
    <mergeCell ref="R13:V13"/>
    <mergeCell ref="R14:V14"/>
    <mergeCell ref="R15:V15"/>
    <mergeCell ref="R16:V16"/>
    <mergeCell ref="R17:V17"/>
    <mergeCell ref="R30:V30"/>
    <mergeCell ref="R19:V19"/>
    <mergeCell ref="R20:V20"/>
    <mergeCell ref="R21:V21"/>
    <mergeCell ref="R22:V22"/>
    <mergeCell ref="R23:V23"/>
    <mergeCell ref="R24:V24"/>
    <mergeCell ref="R25:V25"/>
    <mergeCell ref="R26:V26"/>
    <mergeCell ref="R27:V27"/>
    <mergeCell ref="R28:V28"/>
    <mergeCell ref="R29:V29"/>
    <mergeCell ref="R42:V42"/>
    <mergeCell ref="R31:V31"/>
    <mergeCell ref="R32:V32"/>
    <mergeCell ref="R33:V33"/>
    <mergeCell ref="R34:V34"/>
    <mergeCell ref="R35:V35"/>
    <mergeCell ref="R36:V36"/>
    <mergeCell ref="R37:V37"/>
    <mergeCell ref="R38:V38"/>
    <mergeCell ref="R39:V39"/>
    <mergeCell ref="R40:V40"/>
    <mergeCell ref="R41:V41"/>
    <mergeCell ref="R54:V54"/>
    <mergeCell ref="R43:V43"/>
    <mergeCell ref="R44:V44"/>
    <mergeCell ref="R45:V45"/>
    <mergeCell ref="R46:V46"/>
    <mergeCell ref="R47:V47"/>
    <mergeCell ref="R48:V48"/>
    <mergeCell ref="R49:V49"/>
    <mergeCell ref="R50:V50"/>
    <mergeCell ref="R51:V51"/>
    <mergeCell ref="R52:V52"/>
    <mergeCell ref="R53:V53"/>
    <mergeCell ref="S61:V61"/>
    <mergeCell ref="R55:V55"/>
    <mergeCell ref="R56:V56"/>
    <mergeCell ref="R57:V57"/>
    <mergeCell ref="R58:V58"/>
    <mergeCell ref="R59:V59"/>
    <mergeCell ref="S60:V60"/>
  </mergeCells>
  <conditionalFormatting sqref="J1:J61">
    <cfRule type="cellIs" dxfId="7" priority="1" stopIfTrue="1" operator="equal">
      <formula>-90</formula>
    </cfRule>
  </conditionalFormatting>
  <conditionalFormatting sqref="J3:J58">
    <cfRule type="cellIs" dxfId="6" priority="2" operator="equal">
      <formula>0</formula>
    </cfRule>
    <cfRule type="cellIs" dxfId="5" priority="3" operator="lessThan">
      <formula>0</formula>
    </cfRule>
    <cfRule type="cellIs" dxfId="4" priority="4" operator="greaterThan">
      <formula>0</formula>
    </cfRule>
  </conditionalFormatting>
  <pageMargins left="0.7" right="0.7" top="0.75" bottom="0.75" header="0.3" footer="0.3"/>
  <pageSetup orientation="portrait" horizontalDpi="4294967295" verticalDpi="4294967295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D12B9-F1AE-4B39-98D1-F8C631BB5DB0}">
  <sheetPr>
    <tabColor rgb="FF00B050"/>
    <pageSetUpPr fitToPage="1"/>
  </sheetPr>
  <dimension ref="A1:Z63"/>
  <sheetViews>
    <sheetView zoomScale="80" zoomScaleNormal="80" workbookViewId="0">
      <pane ySplit="2" topLeftCell="A3" activePane="bottomLeft" state="frozen"/>
      <selection activeCell="Q61" sqref="Q61"/>
      <selection pane="bottomLeft" activeCell="A12" sqref="A12:XFD12"/>
    </sheetView>
  </sheetViews>
  <sheetFormatPr defaultRowHeight="15"/>
  <cols>
    <col min="1" max="1" width="7.5" customWidth="1"/>
    <col min="2" max="2" width="7.5" style="1" bestFit="1" customWidth="1"/>
    <col min="3" max="4" width="10" style="80" customWidth="1"/>
    <col min="5" max="5" width="5.75" style="80" customWidth="1"/>
    <col min="6" max="7" width="3.625" style="80" bestFit="1" customWidth="1"/>
    <col min="8" max="8" width="5.5" style="80" customWidth="1"/>
    <col min="9" max="9" width="6.625" style="90" customWidth="1"/>
    <col min="10" max="10" width="2.875" style="66" bestFit="1" customWidth="1"/>
    <col min="11" max="11" width="6.625" style="91" customWidth="1"/>
    <col min="12" max="12" width="3.375" style="80" bestFit="1" customWidth="1"/>
    <col min="13" max="13" width="3.375" style="80" customWidth="1"/>
    <col min="14" max="14" width="3.25" style="80" bestFit="1" customWidth="1"/>
    <col min="15" max="15" width="3.25" style="80" customWidth="1"/>
    <col min="16" max="17" width="3.25" style="80" bestFit="1" customWidth="1"/>
    <col min="18" max="21" width="10.875" style="92" customWidth="1"/>
    <col min="22" max="22" width="14.5" style="92" customWidth="1"/>
    <col min="23" max="23" width="4.375" style="27" bestFit="1" customWidth="1"/>
    <col min="24" max="25" width="3.625" style="27" bestFit="1" customWidth="1"/>
  </cols>
  <sheetData>
    <row r="1" spans="1:25" s="14" customFormat="1" ht="82.5">
      <c r="A1" s="125">
        <v>45347</v>
      </c>
      <c r="B1" s="1"/>
      <c r="C1" s="2" t="s">
        <v>0</v>
      </c>
      <c r="D1" s="3" t="s">
        <v>1</v>
      </c>
      <c r="E1" s="4" t="s">
        <v>2</v>
      </c>
      <c r="F1" s="5" t="s">
        <v>3</v>
      </c>
      <c r="G1" s="5" t="s">
        <v>4</v>
      </c>
      <c r="H1" s="6" t="s">
        <v>5</v>
      </c>
      <c r="I1" s="7" t="s">
        <v>6</v>
      </c>
      <c r="J1" s="8" t="s">
        <v>7</v>
      </c>
      <c r="K1" s="9" t="s">
        <v>8</v>
      </c>
      <c r="L1" s="10" t="s">
        <v>9</v>
      </c>
      <c r="M1" s="11" t="s">
        <v>10</v>
      </c>
      <c r="N1" s="94" t="s">
        <v>11</v>
      </c>
      <c r="O1" s="106" t="s">
        <v>4</v>
      </c>
      <c r="P1" s="101" t="s">
        <v>12</v>
      </c>
      <c r="Q1" s="12" t="s">
        <v>13</v>
      </c>
      <c r="R1" s="206" t="s">
        <v>14</v>
      </c>
      <c r="S1" s="207"/>
      <c r="T1" s="207"/>
      <c r="U1" s="207"/>
      <c r="V1" s="208"/>
      <c r="W1" s="119" t="s">
        <v>15</v>
      </c>
      <c r="X1" s="119" t="s">
        <v>16</v>
      </c>
      <c r="Y1" s="119" t="s">
        <v>17</v>
      </c>
    </row>
    <row r="2" spans="1:25" ht="7.5" customHeight="1" thickBot="1">
      <c r="A2" s="15"/>
      <c r="B2" s="16"/>
      <c r="C2" s="17"/>
      <c r="D2" s="18"/>
      <c r="E2" s="19">
        <v>0</v>
      </c>
      <c r="F2" s="20"/>
      <c r="G2" s="20"/>
      <c r="H2" s="21">
        <v>0</v>
      </c>
      <c r="I2" s="22"/>
      <c r="J2" s="23"/>
      <c r="K2" s="24"/>
      <c r="L2" s="25"/>
      <c r="M2" s="20"/>
      <c r="N2" s="95"/>
      <c r="O2" s="107"/>
      <c r="P2" s="102"/>
      <c r="Q2" s="26"/>
      <c r="R2" s="209"/>
      <c r="S2" s="210"/>
      <c r="T2" s="210"/>
      <c r="U2" s="210"/>
      <c r="V2" s="211"/>
      <c r="W2" s="121"/>
      <c r="X2" s="121"/>
      <c r="Y2" s="121"/>
    </row>
    <row r="3" spans="1:25" s="42" customFormat="1" ht="26.25" customHeight="1" thickBot="1">
      <c r="A3" s="165">
        <v>0.41666666666666669</v>
      </c>
      <c r="B3" s="166" t="s">
        <v>101</v>
      </c>
      <c r="C3" s="167" t="s">
        <v>18</v>
      </c>
      <c r="D3" s="168" t="s">
        <v>18</v>
      </c>
      <c r="E3" s="32" t="s">
        <v>18</v>
      </c>
      <c r="F3" s="33" t="s">
        <v>18</v>
      </c>
      <c r="G3" s="33" t="s">
        <v>18</v>
      </c>
      <c r="H3" s="34" t="s">
        <v>18</v>
      </c>
      <c r="I3" s="169" t="s">
        <v>18</v>
      </c>
      <c r="J3" s="36" t="e">
        <f t="shared" ref="J3:J58" si="0">IF(ISBLANK(I3),-90,(-((I3)-(SUM(L3:Q3,K3)))))</f>
        <v>#VALUE!</v>
      </c>
      <c r="K3" s="50" t="s">
        <v>18</v>
      </c>
      <c r="L3" s="51" t="s">
        <v>18</v>
      </c>
      <c r="M3" s="52" t="s">
        <v>18</v>
      </c>
      <c r="N3" s="97" t="s">
        <v>18</v>
      </c>
      <c r="O3" s="108" t="s">
        <v>18</v>
      </c>
      <c r="P3" s="51" t="s">
        <v>18</v>
      </c>
      <c r="Q3" s="53" t="s">
        <v>18</v>
      </c>
      <c r="R3" s="283" t="s">
        <v>102</v>
      </c>
      <c r="S3" s="284"/>
      <c r="T3" s="284"/>
      <c r="U3" s="284"/>
      <c r="V3" s="285"/>
      <c r="W3" s="39"/>
      <c r="X3" s="39" t="s">
        <v>18</v>
      </c>
      <c r="Y3" s="39" t="s">
        <v>18</v>
      </c>
    </row>
    <row r="4" spans="1:25" s="42" customFormat="1" ht="26.25" customHeight="1" thickBot="1">
      <c r="A4" s="170">
        <v>0.4375</v>
      </c>
      <c r="B4" s="171" t="s">
        <v>103</v>
      </c>
      <c r="C4" s="172" t="s">
        <v>18</v>
      </c>
      <c r="D4" s="173" t="s">
        <v>18</v>
      </c>
      <c r="E4" s="32" t="s">
        <v>18</v>
      </c>
      <c r="F4" s="33" t="s">
        <v>18</v>
      </c>
      <c r="G4" s="33" t="s">
        <v>18</v>
      </c>
      <c r="H4" s="34" t="s">
        <v>18</v>
      </c>
      <c r="I4" s="169" t="s">
        <v>18</v>
      </c>
      <c r="J4" s="36" t="e">
        <f t="shared" si="0"/>
        <v>#VALUE!</v>
      </c>
      <c r="K4" s="50" t="s">
        <v>18</v>
      </c>
      <c r="L4" s="51" t="s">
        <v>18</v>
      </c>
      <c r="M4" s="52" t="s">
        <v>18</v>
      </c>
      <c r="N4" s="97" t="s">
        <v>18</v>
      </c>
      <c r="O4" s="108" t="s">
        <v>18</v>
      </c>
      <c r="P4" s="51" t="s">
        <v>18</v>
      </c>
      <c r="Q4" s="53" t="s">
        <v>18</v>
      </c>
      <c r="R4" s="280" t="s">
        <v>104</v>
      </c>
      <c r="S4" s="281"/>
      <c r="T4" s="281"/>
      <c r="U4" s="281"/>
      <c r="V4" s="282"/>
      <c r="W4" s="39"/>
      <c r="X4" s="39" t="s">
        <v>18</v>
      </c>
      <c r="Y4" s="39" t="s">
        <v>18</v>
      </c>
    </row>
    <row r="5" spans="1:25" s="42" customFormat="1" ht="26.25" customHeight="1" thickBot="1">
      <c r="A5" s="174">
        <v>0.45833333333333331</v>
      </c>
      <c r="B5" s="175" t="s">
        <v>46</v>
      </c>
      <c r="C5" s="176">
        <v>3246</v>
      </c>
      <c r="D5" s="177">
        <v>3261</v>
      </c>
      <c r="E5" s="32">
        <f t="shared" ref="E5" si="1">IF(ISBLANK(C5),0,(D5-C5+1))</f>
        <v>16</v>
      </c>
      <c r="F5" s="33">
        <v>1</v>
      </c>
      <c r="G5" s="33">
        <v>0</v>
      </c>
      <c r="H5" s="34">
        <f t="shared" ref="H5:H9" si="2">E5-G5-F5</f>
        <v>15</v>
      </c>
      <c r="I5" s="169">
        <f>15+0</f>
        <v>15</v>
      </c>
      <c r="J5" s="36">
        <f t="shared" si="0"/>
        <v>0</v>
      </c>
      <c r="K5" s="37">
        <v>8</v>
      </c>
      <c r="L5" s="38">
        <v>0</v>
      </c>
      <c r="M5" s="39">
        <v>0</v>
      </c>
      <c r="N5" s="96">
        <v>7</v>
      </c>
      <c r="O5" s="112">
        <v>0</v>
      </c>
      <c r="P5" s="38">
        <v>0</v>
      </c>
      <c r="Q5" s="40">
        <v>0</v>
      </c>
      <c r="R5" s="277" t="s">
        <v>105</v>
      </c>
      <c r="S5" s="278"/>
      <c r="T5" s="278"/>
      <c r="U5" s="278"/>
      <c r="V5" s="279"/>
      <c r="W5" s="39" t="s">
        <v>18</v>
      </c>
      <c r="X5" s="39"/>
      <c r="Y5" s="39"/>
    </row>
    <row r="6" spans="1:25" s="42" customFormat="1" ht="26.25" customHeight="1" thickBot="1">
      <c r="A6" s="174">
        <v>0.47916666666666669</v>
      </c>
      <c r="B6" s="175" t="s">
        <v>106</v>
      </c>
      <c r="C6" s="176">
        <v>3262</v>
      </c>
      <c r="D6" s="177">
        <v>3278</v>
      </c>
      <c r="E6" s="32">
        <f>IF(ISBLANK(C6),0,(D6-C6+1))</f>
        <v>17</v>
      </c>
      <c r="F6" s="33">
        <v>0</v>
      </c>
      <c r="G6" s="33">
        <v>1</v>
      </c>
      <c r="H6" s="34">
        <f t="shared" si="2"/>
        <v>16</v>
      </c>
      <c r="I6" s="169">
        <f>16+1</f>
        <v>17</v>
      </c>
      <c r="J6" s="36">
        <f t="shared" si="0"/>
        <v>1</v>
      </c>
      <c r="K6" s="37">
        <v>7</v>
      </c>
      <c r="L6" s="38">
        <v>0</v>
      </c>
      <c r="M6" s="39">
        <v>0</v>
      </c>
      <c r="N6" s="96">
        <v>10</v>
      </c>
      <c r="O6" s="112">
        <v>0</v>
      </c>
      <c r="P6" s="38">
        <v>1</v>
      </c>
      <c r="Q6" s="40">
        <v>0</v>
      </c>
      <c r="R6" s="274" t="s">
        <v>107</v>
      </c>
      <c r="S6" s="275"/>
      <c r="T6" s="275"/>
      <c r="U6" s="275"/>
      <c r="V6" s="276"/>
      <c r="W6" s="39" t="s">
        <v>18</v>
      </c>
      <c r="X6" s="39"/>
      <c r="Y6" s="39"/>
    </row>
    <row r="7" spans="1:25" s="42" customFormat="1" ht="26.25" customHeight="1" thickBot="1">
      <c r="A7" s="174">
        <v>0.5</v>
      </c>
      <c r="B7" s="175" t="s">
        <v>101</v>
      </c>
      <c r="C7" s="176">
        <v>3279</v>
      </c>
      <c r="D7" s="177">
        <v>3290</v>
      </c>
      <c r="E7" s="32">
        <f t="shared" ref="E7:E12" si="3">IF(ISBLANK(C7),0,(D7-C7+1))</f>
        <v>12</v>
      </c>
      <c r="F7" s="33">
        <v>0</v>
      </c>
      <c r="G7" s="33">
        <v>1</v>
      </c>
      <c r="H7" s="34">
        <f t="shared" si="2"/>
        <v>11</v>
      </c>
      <c r="I7" s="169">
        <f>11+1</f>
        <v>12</v>
      </c>
      <c r="J7" s="36">
        <f t="shared" si="0"/>
        <v>0</v>
      </c>
      <c r="K7" s="37">
        <v>6</v>
      </c>
      <c r="L7" s="38">
        <v>0</v>
      </c>
      <c r="M7" s="39">
        <v>0</v>
      </c>
      <c r="N7" s="96">
        <v>5</v>
      </c>
      <c r="O7" s="112">
        <v>1</v>
      </c>
      <c r="P7" s="38">
        <v>0</v>
      </c>
      <c r="Q7" s="40">
        <v>0</v>
      </c>
      <c r="R7" s="271"/>
      <c r="S7" s="272"/>
      <c r="T7" s="272"/>
      <c r="U7" s="272"/>
      <c r="V7" s="273"/>
      <c r="W7" s="39" t="s">
        <v>18</v>
      </c>
      <c r="X7" s="39"/>
      <c r="Y7" s="39"/>
    </row>
    <row r="8" spans="1:25" s="42" customFormat="1" ht="26.25" customHeight="1" thickBot="1">
      <c r="A8" s="174">
        <v>4.1666666666666664E-2</v>
      </c>
      <c r="B8" s="175" t="s">
        <v>64</v>
      </c>
      <c r="C8" s="176">
        <v>3291</v>
      </c>
      <c r="D8" s="177">
        <v>3305</v>
      </c>
      <c r="E8" s="32">
        <f t="shared" si="3"/>
        <v>15</v>
      </c>
      <c r="F8" s="33">
        <v>1</v>
      </c>
      <c r="G8" s="33">
        <v>1</v>
      </c>
      <c r="H8" s="34">
        <f t="shared" si="2"/>
        <v>13</v>
      </c>
      <c r="I8" s="169">
        <f>13+1</f>
        <v>14</v>
      </c>
      <c r="J8" s="36">
        <f t="shared" si="0"/>
        <v>0</v>
      </c>
      <c r="K8" s="37">
        <v>2</v>
      </c>
      <c r="L8" s="38">
        <v>0</v>
      </c>
      <c r="M8" s="178">
        <v>8</v>
      </c>
      <c r="N8" s="96">
        <v>3</v>
      </c>
      <c r="O8" s="112">
        <v>1</v>
      </c>
      <c r="P8" s="38">
        <v>0</v>
      </c>
      <c r="Q8" s="40">
        <v>0</v>
      </c>
      <c r="R8" s="274" t="s">
        <v>108</v>
      </c>
      <c r="S8" s="275"/>
      <c r="T8" s="275"/>
      <c r="U8" s="275"/>
      <c r="V8" s="276"/>
      <c r="W8" s="39" t="s">
        <v>18</v>
      </c>
      <c r="X8" s="39"/>
      <c r="Y8" s="39"/>
    </row>
    <row r="9" spans="1:25" s="42" customFormat="1" ht="26.25" customHeight="1" thickBot="1">
      <c r="A9" s="174">
        <v>6.25E-2</v>
      </c>
      <c r="B9" s="175" t="s">
        <v>103</v>
      </c>
      <c r="C9" s="176">
        <v>3306</v>
      </c>
      <c r="D9" s="177">
        <v>3327</v>
      </c>
      <c r="E9" s="32">
        <f t="shared" si="3"/>
        <v>22</v>
      </c>
      <c r="F9" s="33">
        <v>2</v>
      </c>
      <c r="G9" s="33">
        <v>9</v>
      </c>
      <c r="H9" s="34">
        <f t="shared" si="2"/>
        <v>11</v>
      </c>
      <c r="I9" s="169">
        <f>11+9</f>
        <v>20</v>
      </c>
      <c r="J9" s="36">
        <f t="shared" si="0"/>
        <v>0</v>
      </c>
      <c r="K9" s="37">
        <v>7</v>
      </c>
      <c r="L9" s="38">
        <v>0</v>
      </c>
      <c r="M9" s="39">
        <v>0</v>
      </c>
      <c r="N9" s="96">
        <v>9</v>
      </c>
      <c r="O9" s="112">
        <v>4</v>
      </c>
      <c r="P9" s="38">
        <v>0</v>
      </c>
      <c r="Q9" s="40">
        <v>0</v>
      </c>
      <c r="R9" s="277" t="s">
        <v>109</v>
      </c>
      <c r="S9" s="278"/>
      <c r="T9" s="278"/>
      <c r="U9" s="278"/>
      <c r="V9" s="279"/>
      <c r="W9" s="39" t="s">
        <v>18</v>
      </c>
      <c r="X9" s="39"/>
      <c r="Y9" s="39"/>
    </row>
    <row r="10" spans="1:25" s="42" customFormat="1" ht="26.25" customHeight="1" thickBot="1">
      <c r="A10" s="174">
        <v>8.3333333333333329E-2</v>
      </c>
      <c r="B10" s="175" t="s">
        <v>106</v>
      </c>
      <c r="C10" s="176">
        <v>3328</v>
      </c>
      <c r="D10" s="177">
        <v>3342</v>
      </c>
      <c r="E10" s="32">
        <f t="shared" si="3"/>
        <v>15</v>
      </c>
      <c r="F10" s="33">
        <v>2</v>
      </c>
      <c r="G10" s="33">
        <v>1</v>
      </c>
      <c r="H10" s="34">
        <f>E10-G10-F10</f>
        <v>12</v>
      </c>
      <c r="I10" s="169">
        <f>12+1</f>
        <v>13</v>
      </c>
      <c r="J10" s="36">
        <f t="shared" si="0"/>
        <v>0</v>
      </c>
      <c r="K10" s="37">
        <v>7</v>
      </c>
      <c r="L10" s="38">
        <v>0</v>
      </c>
      <c r="M10" s="39">
        <v>0</v>
      </c>
      <c r="N10" s="96">
        <v>5</v>
      </c>
      <c r="O10" s="112">
        <v>1</v>
      </c>
      <c r="P10" s="38">
        <v>0</v>
      </c>
      <c r="Q10" s="40">
        <v>0</v>
      </c>
      <c r="R10" s="274" t="s">
        <v>110</v>
      </c>
      <c r="S10" s="275"/>
      <c r="T10" s="275"/>
      <c r="U10" s="275"/>
      <c r="V10" s="276"/>
      <c r="W10" s="39" t="s">
        <v>18</v>
      </c>
      <c r="X10" s="39"/>
      <c r="Y10" s="39"/>
    </row>
    <row r="11" spans="1:25" s="42" customFormat="1" ht="26.25" customHeight="1" thickBot="1">
      <c r="A11" s="170">
        <v>8.3333333333333329E-2</v>
      </c>
      <c r="B11" s="171" t="s">
        <v>46</v>
      </c>
      <c r="C11" s="172" t="s">
        <v>18</v>
      </c>
      <c r="D11" s="173" t="s">
        <v>18</v>
      </c>
      <c r="E11" s="32" t="s">
        <v>18</v>
      </c>
      <c r="F11" s="33" t="s">
        <v>18</v>
      </c>
      <c r="G11" s="33" t="s">
        <v>18</v>
      </c>
      <c r="H11" s="34" t="s">
        <v>18</v>
      </c>
      <c r="I11" s="169" t="s">
        <v>18</v>
      </c>
      <c r="J11" s="36" t="e">
        <f t="shared" si="0"/>
        <v>#VALUE!</v>
      </c>
      <c r="K11" s="50" t="s">
        <v>18</v>
      </c>
      <c r="L11" s="51" t="s">
        <v>18</v>
      </c>
      <c r="M11" s="52" t="s">
        <v>18</v>
      </c>
      <c r="N11" s="97" t="s">
        <v>18</v>
      </c>
      <c r="O11" s="108" t="s">
        <v>18</v>
      </c>
      <c r="P11" s="51" t="s">
        <v>18</v>
      </c>
      <c r="Q11" s="53" t="s">
        <v>18</v>
      </c>
      <c r="R11" s="280" t="s">
        <v>111</v>
      </c>
      <c r="S11" s="281"/>
      <c r="T11" s="281"/>
      <c r="U11" s="281"/>
      <c r="V11" s="282"/>
      <c r="W11" s="39"/>
      <c r="X11" s="39" t="s">
        <v>18</v>
      </c>
      <c r="Y11" s="39" t="s">
        <v>18</v>
      </c>
    </row>
    <row r="12" spans="1:25" s="42" customFormat="1" ht="26.25" customHeight="1" thickBot="1">
      <c r="A12" s="174">
        <v>0.125</v>
      </c>
      <c r="B12" s="175" t="s">
        <v>64</v>
      </c>
      <c r="C12" s="176">
        <v>3343</v>
      </c>
      <c r="D12" s="177">
        <v>3371</v>
      </c>
      <c r="E12" s="32">
        <f t="shared" si="3"/>
        <v>29</v>
      </c>
      <c r="F12" s="33">
        <v>1</v>
      </c>
      <c r="G12" s="33">
        <v>7</v>
      </c>
      <c r="H12" s="34">
        <f t="shared" ref="H12" si="4">E12-G12-F12</f>
        <v>21</v>
      </c>
      <c r="I12" s="169">
        <f>21+7</f>
        <v>28</v>
      </c>
      <c r="J12" s="36">
        <f t="shared" si="0"/>
        <v>0</v>
      </c>
      <c r="K12" s="133">
        <v>10</v>
      </c>
      <c r="L12" s="179">
        <v>17</v>
      </c>
      <c r="M12" s="39">
        <v>0</v>
      </c>
      <c r="N12" s="96">
        <v>1</v>
      </c>
      <c r="O12" s="112">
        <v>0</v>
      </c>
      <c r="P12" s="38">
        <v>0</v>
      </c>
      <c r="Q12" s="40">
        <v>0</v>
      </c>
      <c r="R12" s="213" t="s">
        <v>112</v>
      </c>
      <c r="S12" s="214"/>
      <c r="T12" s="214"/>
      <c r="U12" s="214"/>
      <c r="V12" s="215"/>
      <c r="W12" s="39" t="s">
        <v>18</v>
      </c>
      <c r="X12" s="39"/>
      <c r="Y12" s="39"/>
    </row>
    <row r="13" spans="1:25" s="42" customFormat="1" ht="26.25" hidden="1" customHeight="1">
      <c r="A13" s="28"/>
      <c r="B13" s="29"/>
      <c r="C13" s="30"/>
      <c r="D13" s="31"/>
      <c r="E13" s="32">
        <f t="shared" ref="E13:E57" si="5">IF(ISBLANK(D13),0,(D13-C13+1))</f>
        <v>0</v>
      </c>
      <c r="F13" s="33"/>
      <c r="G13" s="33"/>
      <c r="H13" s="34">
        <f t="shared" ref="H13:H18" si="6">E13-G13-F13</f>
        <v>0</v>
      </c>
      <c r="I13" s="35"/>
      <c r="J13" s="36">
        <f t="shared" si="0"/>
        <v>-90</v>
      </c>
      <c r="K13" s="37"/>
      <c r="L13" s="38"/>
      <c r="M13" s="39"/>
      <c r="N13" s="96"/>
      <c r="O13" s="112"/>
      <c r="P13" s="38"/>
      <c r="Q13" s="40"/>
      <c r="R13" s="191"/>
      <c r="S13" s="192"/>
      <c r="T13" s="192"/>
      <c r="U13" s="192"/>
      <c r="V13" s="193"/>
      <c r="W13" s="39" t="s">
        <v>18</v>
      </c>
      <c r="X13" s="39"/>
      <c r="Y13" s="39"/>
    </row>
    <row r="14" spans="1:25" s="42" customFormat="1" ht="26.25" hidden="1" customHeight="1">
      <c r="A14" s="28"/>
      <c r="B14" s="29"/>
      <c r="C14" s="30"/>
      <c r="D14" s="31"/>
      <c r="E14" s="32">
        <f t="shared" si="5"/>
        <v>0</v>
      </c>
      <c r="F14" s="33"/>
      <c r="G14" s="33"/>
      <c r="H14" s="34">
        <f t="shared" si="6"/>
        <v>0</v>
      </c>
      <c r="I14" s="35"/>
      <c r="J14" s="36">
        <f t="shared" si="0"/>
        <v>-90</v>
      </c>
      <c r="K14" s="37"/>
      <c r="L14" s="38"/>
      <c r="M14" s="39"/>
      <c r="N14" s="96"/>
      <c r="O14" s="112"/>
      <c r="P14" s="38"/>
      <c r="Q14" s="40"/>
      <c r="R14" s="191"/>
      <c r="S14" s="192"/>
      <c r="T14" s="192"/>
      <c r="U14" s="192"/>
      <c r="V14" s="193"/>
      <c r="W14" s="39" t="s">
        <v>18</v>
      </c>
      <c r="X14" s="39"/>
      <c r="Y14" s="39"/>
    </row>
    <row r="15" spans="1:25" s="42" customFormat="1" ht="26.25" hidden="1" customHeight="1">
      <c r="A15" s="28"/>
      <c r="B15" s="29"/>
      <c r="C15" s="30"/>
      <c r="D15" s="31"/>
      <c r="E15" s="32">
        <f t="shared" si="5"/>
        <v>0</v>
      </c>
      <c r="F15" s="33"/>
      <c r="G15" s="33"/>
      <c r="H15" s="34">
        <f t="shared" si="6"/>
        <v>0</v>
      </c>
      <c r="I15" s="35"/>
      <c r="J15" s="36">
        <f t="shared" si="0"/>
        <v>-90</v>
      </c>
      <c r="K15" s="37"/>
      <c r="L15" s="38"/>
      <c r="M15" s="39"/>
      <c r="N15" s="96"/>
      <c r="O15" s="112"/>
      <c r="P15" s="38"/>
      <c r="Q15" s="40"/>
      <c r="R15" s="191"/>
      <c r="S15" s="192"/>
      <c r="T15" s="192"/>
      <c r="U15" s="192"/>
      <c r="V15" s="193"/>
      <c r="W15" s="39" t="s">
        <v>18</v>
      </c>
      <c r="X15" s="39"/>
      <c r="Y15" s="39"/>
    </row>
    <row r="16" spans="1:25" s="42" customFormat="1" ht="26.25" hidden="1" customHeight="1">
      <c r="A16" s="28"/>
      <c r="B16" s="29"/>
      <c r="C16" s="30"/>
      <c r="D16" s="31"/>
      <c r="E16" s="32">
        <f t="shared" si="5"/>
        <v>0</v>
      </c>
      <c r="F16" s="33"/>
      <c r="G16" s="33"/>
      <c r="H16" s="34">
        <f t="shared" si="6"/>
        <v>0</v>
      </c>
      <c r="I16" s="35"/>
      <c r="J16" s="36">
        <f t="shared" si="0"/>
        <v>-90</v>
      </c>
      <c r="K16" s="37"/>
      <c r="L16" s="38"/>
      <c r="M16" s="39"/>
      <c r="N16" s="96"/>
      <c r="O16" s="112"/>
      <c r="P16" s="38"/>
      <c r="Q16" s="40"/>
      <c r="R16" s="191"/>
      <c r="S16" s="192"/>
      <c r="T16" s="192"/>
      <c r="U16" s="192"/>
      <c r="V16" s="193"/>
      <c r="W16" s="39" t="s">
        <v>18</v>
      </c>
      <c r="X16" s="39"/>
      <c r="Y16" s="39"/>
    </row>
    <row r="17" spans="1:25" s="42" customFormat="1" ht="26.25" hidden="1" customHeight="1">
      <c r="A17" s="28"/>
      <c r="B17" s="29"/>
      <c r="C17" s="30"/>
      <c r="D17" s="31"/>
      <c r="E17" s="32">
        <f t="shared" si="5"/>
        <v>0</v>
      </c>
      <c r="F17" s="33"/>
      <c r="G17" s="33"/>
      <c r="H17" s="34">
        <f t="shared" si="6"/>
        <v>0</v>
      </c>
      <c r="I17" s="35"/>
      <c r="J17" s="36">
        <f t="shared" si="0"/>
        <v>-90</v>
      </c>
      <c r="K17" s="37"/>
      <c r="L17" s="38"/>
      <c r="M17" s="39"/>
      <c r="N17" s="96"/>
      <c r="O17" s="112"/>
      <c r="P17" s="38"/>
      <c r="Q17" s="40"/>
      <c r="R17" s="191"/>
      <c r="S17" s="192"/>
      <c r="T17" s="192"/>
      <c r="U17" s="192"/>
      <c r="V17" s="193"/>
      <c r="W17" s="39" t="s">
        <v>18</v>
      </c>
      <c r="X17" s="39"/>
      <c r="Y17" s="39"/>
    </row>
    <row r="18" spans="1:25" s="42" customFormat="1" ht="26.25" hidden="1" customHeight="1">
      <c r="A18" s="28"/>
      <c r="B18" s="29"/>
      <c r="C18" s="30"/>
      <c r="D18" s="31"/>
      <c r="E18" s="32">
        <f t="shared" si="5"/>
        <v>0</v>
      </c>
      <c r="F18" s="33"/>
      <c r="G18" s="33"/>
      <c r="H18" s="34">
        <f t="shared" si="6"/>
        <v>0</v>
      </c>
      <c r="I18" s="35"/>
      <c r="J18" s="36">
        <f t="shared" si="0"/>
        <v>-90</v>
      </c>
      <c r="K18" s="37"/>
      <c r="L18" s="38"/>
      <c r="M18" s="39"/>
      <c r="N18" s="96"/>
      <c r="O18" s="112"/>
      <c r="P18" s="38"/>
      <c r="Q18" s="40"/>
      <c r="R18" s="191"/>
      <c r="S18" s="192"/>
      <c r="T18" s="192"/>
      <c r="U18" s="192"/>
      <c r="V18" s="193"/>
      <c r="W18" s="39" t="s">
        <v>18</v>
      </c>
      <c r="X18" s="39"/>
      <c r="Y18" s="39"/>
    </row>
    <row r="19" spans="1:25" s="42" customFormat="1" ht="26.25" hidden="1" customHeight="1">
      <c r="A19" s="28"/>
      <c r="B19" s="29"/>
      <c r="C19" s="30"/>
      <c r="D19" s="31"/>
      <c r="E19" s="32">
        <f t="shared" si="5"/>
        <v>0</v>
      </c>
      <c r="F19" s="33"/>
      <c r="G19" s="33"/>
      <c r="H19" s="34">
        <f>E19-G19-F19</f>
        <v>0</v>
      </c>
      <c r="I19" s="35"/>
      <c r="J19" s="36">
        <f t="shared" si="0"/>
        <v>-90</v>
      </c>
      <c r="K19" s="37"/>
      <c r="L19" s="38"/>
      <c r="M19" s="39"/>
      <c r="N19" s="96"/>
      <c r="O19" s="112"/>
      <c r="P19" s="38"/>
      <c r="Q19" s="40"/>
      <c r="R19" s="191"/>
      <c r="S19" s="192"/>
      <c r="T19" s="192"/>
      <c r="U19" s="192"/>
      <c r="V19" s="193"/>
      <c r="W19" s="39" t="s">
        <v>18</v>
      </c>
      <c r="X19" s="39"/>
      <c r="Y19" s="39"/>
    </row>
    <row r="20" spans="1:25" s="42" customFormat="1" ht="26.25" hidden="1" customHeight="1">
      <c r="A20" s="28"/>
      <c r="B20" s="29"/>
      <c r="C20" s="30"/>
      <c r="D20" s="31"/>
      <c r="E20" s="32">
        <f t="shared" si="5"/>
        <v>0</v>
      </c>
      <c r="F20" s="33"/>
      <c r="G20" s="33"/>
      <c r="H20" s="34">
        <f t="shared" ref="H20" si="7">E20-G20-F20</f>
        <v>0</v>
      </c>
      <c r="I20" s="35"/>
      <c r="J20" s="36">
        <f t="shared" si="0"/>
        <v>-90</v>
      </c>
      <c r="K20" s="37"/>
      <c r="L20" s="38"/>
      <c r="M20" s="39"/>
      <c r="N20" s="96"/>
      <c r="O20" s="112"/>
      <c r="P20" s="38"/>
      <c r="Q20" s="40"/>
      <c r="R20" s="191"/>
      <c r="S20" s="192"/>
      <c r="T20" s="192"/>
      <c r="U20" s="192"/>
      <c r="V20" s="193"/>
      <c r="W20" s="39" t="s">
        <v>18</v>
      </c>
      <c r="X20" s="39"/>
      <c r="Y20" s="39"/>
    </row>
    <row r="21" spans="1:25" s="42" customFormat="1" ht="26.25" hidden="1" customHeight="1">
      <c r="A21" s="28"/>
      <c r="B21" s="29"/>
      <c r="C21" s="30"/>
      <c r="D21" s="31"/>
      <c r="E21" s="32">
        <f t="shared" si="5"/>
        <v>0</v>
      </c>
      <c r="F21" s="33"/>
      <c r="G21" s="33"/>
      <c r="H21" s="34">
        <f t="shared" ref="H21:H24" si="8">E21-G21-F21</f>
        <v>0</v>
      </c>
      <c r="I21" s="35"/>
      <c r="J21" s="36">
        <f t="shared" si="0"/>
        <v>-90</v>
      </c>
      <c r="K21" s="37"/>
      <c r="L21" s="38"/>
      <c r="M21" s="39"/>
      <c r="N21" s="96"/>
      <c r="O21" s="112"/>
      <c r="P21" s="38"/>
      <c r="Q21" s="40"/>
      <c r="R21" s="191"/>
      <c r="S21" s="192"/>
      <c r="T21" s="192"/>
      <c r="U21" s="192"/>
      <c r="V21" s="193"/>
      <c r="W21" s="39" t="s">
        <v>18</v>
      </c>
      <c r="X21" s="39"/>
      <c r="Y21" s="39"/>
    </row>
    <row r="22" spans="1:25" s="42" customFormat="1" ht="26.25" hidden="1" customHeight="1">
      <c r="A22" s="28"/>
      <c r="B22" s="29"/>
      <c r="C22" s="30"/>
      <c r="D22" s="31"/>
      <c r="E22" s="32">
        <f t="shared" si="5"/>
        <v>0</v>
      </c>
      <c r="F22" s="33"/>
      <c r="G22" s="33"/>
      <c r="H22" s="34">
        <f t="shared" si="8"/>
        <v>0</v>
      </c>
      <c r="I22" s="35"/>
      <c r="J22" s="36">
        <f t="shared" si="0"/>
        <v>-90</v>
      </c>
      <c r="K22" s="37"/>
      <c r="L22" s="38"/>
      <c r="M22" s="39"/>
      <c r="N22" s="96"/>
      <c r="O22" s="112"/>
      <c r="P22" s="38"/>
      <c r="Q22" s="40"/>
      <c r="R22" s="191"/>
      <c r="S22" s="192"/>
      <c r="T22" s="192"/>
      <c r="U22" s="192"/>
      <c r="V22" s="193"/>
      <c r="W22" s="39" t="s">
        <v>18</v>
      </c>
      <c r="X22" s="39"/>
      <c r="Y22" s="39"/>
    </row>
    <row r="23" spans="1:25" s="42" customFormat="1" ht="26.25" hidden="1" customHeight="1">
      <c r="A23" s="28"/>
      <c r="B23" s="29"/>
      <c r="C23" s="30"/>
      <c r="D23" s="31"/>
      <c r="E23" s="32">
        <f t="shared" si="5"/>
        <v>0</v>
      </c>
      <c r="F23" s="33"/>
      <c r="G23" s="33"/>
      <c r="H23" s="34">
        <f t="shared" si="8"/>
        <v>0</v>
      </c>
      <c r="I23" s="35"/>
      <c r="J23" s="36">
        <f t="shared" si="0"/>
        <v>-90</v>
      </c>
      <c r="K23" s="37"/>
      <c r="L23" s="38"/>
      <c r="M23" s="39"/>
      <c r="N23" s="96"/>
      <c r="O23" s="112"/>
      <c r="P23" s="38"/>
      <c r="Q23" s="40"/>
      <c r="R23" s="191"/>
      <c r="S23" s="192"/>
      <c r="T23" s="192"/>
      <c r="U23" s="192"/>
      <c r="V23" s="193"/>
      <c r="W23" s="39" t="s">
        <v>18</v>
      </c>
      <c r="X23" s="39"/>
      <c r="Y23" s="39"/>
    </row>
    <row r="24" spans="1:25" s="42" customFormat="1" ht="26.25" hidden="1" customHeight="1">
      <c r="A24" s="28"/>
      <c r="B24" s="29"/>
      <c r="C24" s="30"/>
      <c r="D24" s="31"/>
      <c r="E24" s="32">
        <f t="shared" si="5"/>
        <v>0</v>
      </c>
      <c r="F24" s="33"/>
      <c r="G24" s="33"/>
      <c r="H24" s="34">
        <f t="shared" si="8"/>
        <v>0</v>
      </c>
      <c r="I24" s="35"/>
      <c r="J24" s="36">
        <f t="shared" si="0"/>
        <v>-90</v>
      </c>
      <c r="K24" s="37"/>
      <c r="L24" s="38"/>
      <c r="M24" s="39"/>
      <c r="N24" s="96"/>
      <c r="O24" s="112"/>
      <c r="P24" s="38"/>
      <c r="Q24" s="40"/>
      <c r="R24" s="191"/>
      <c r="S24" s="192"/>
      <c r="T24" s="192"/>
      <c r="U24" s="192"/>
      <c r="V24" s="193"/>
      <c r="W24" s="39" t="s">
        <v>18</v>
      </c>
      <c r="X24" s="39"/>
      <c r="Y24" s="39"/>
    </row>
    <row r="25" spans="1:25" s="42" customFormat="1" ht="26.25" hidden="1" customHeight="1">
      <c r="A25" s="28"/>
      <c r="B25" s="29"/>
      <c r="C25" s="30"/>
      <c r="D25" s="31"/>
      <c r="E25" s="32">
        <f t="shared" si="5"/>
        <v>0</v>
      </c>
      <c r="F25" s="33"/>
      <c r="G25" s="33"/>
      <c r="H25" s="34">
        <f>E25-G25-F25</f>
        <v>0</v>
      </c>
      <c r="I25" s="35"/>
      <c r="J25" s="36">
        <f t="shared" si="0"/>
        <v>-90</v>
      </c>
      <c r="K25" s="37"/>
      <c r="L25" s="38"/>
      <c r="M25" s="39"/>
      <c r="N25" s="96"/>
      <c r="O25" s="112"/>
      <c r="P25" s="38"/>
      <c r="Q25" s="40"/>
      <c r="R25" s="191"/>
      <c r="S25" s="192"/>
      <c r="T25" s="192"/>
      <c r="U25" s="192"/>
      <c r="V25" s="193"/>
      <c r="W25" s="39" t="s">
        <v>18</v>
      </c>
      <c r="X25" s="39"/>
      <c r="Y25" s="39"/>
    </row>
    <row r="26" spans="1:25" s="42" customFormat="1" ht="26.25" hidden="1" customHeight="1">
      <c r="A26" s="28"/>
      <c r="B26" s="29"/>
      <c r="C26" s="30"/>
      <c r="D26" s="31"/>
      <c r="E26" s="32">
        <f t="shared" si="5"/>
        <v>0</v>
      </c>
      <c r="F26" s="33"/>
      <c r="G26" s="33"/>
      <c r="H26" s="34">
        <f t="shared" ref="H26:H32" si="9">E26-G26-F26</f>
        <v>0</v>
      </c>
      <c r="I26" s="35"/>
      <c r="J26" s="36">
        <f t="shared" si="0"/>
        <v>-90</v>
      </c>
      <c r="K26" s="37"/>
      <c r="L26" s="38"/>
      <c r="M26" s="39"/>
      <c r="N26" s="96"/>
      <c r="O26" s="112"/>
      <c r="P26" s="38"/>
      <c r="Q26" s="40"/>
      <c r="R26" s="191"/>
      <c r="S26" s="192"/>
      <c r="T26" s="192"/>
      <c r="U26" s="192"/>
      <c r="V26" s="193"/>
      <c r="W26" s="39" t="s">
        <v>18</v>
      </c>
      <c r="X26" s="39"/>
      <c r="Y26" s="39"/>
    </row>
    <row r="27" spans="1:25" s="42" customFormat="1" ht="26.25" hidden="1" customHeight="1">
      <c r="A27" s="28"/>
      <c r="B27" s="29"/>
      <c r="C27" s="30"/>
      <c r="D27" s="31"/>
      <c r="E27" s="32">
        <f t="shared" si="5"/>
        <v>0</v>
      </c>
      <c r="F27" s="33"/>
      <c r="G27" s="33"/>
      <c r="H27" s="34">
        <f t="shared" si="9"/>
        <v>0</v>
      </c>
      <c r="I27" s="35"/>
      <c r="J27" s="36">
        <f t="shared" si="0"/>
        <v>-90</v>
      </c>
      <c r="K27" s="37"/>
      <c r="L27" s="38"/>
      <c r="M27" s="39"/>
      <c r="N27" s="96"/>
      <c r="O27" s="112"/>
      <c r="P27" s="38"/>
      <c r="Q27" s="40"/>
      <c r="R27" s="191"/>
      <c r="S27" s="192"/>
      <c r="T27" s="192"/>
      <c r="U27" s="192"/>
      <c r="V27" s="193"/>
      <c r="W27" s="39" t="s">
        <v>18</v>
      </c>
      <c r="X27" s="39"/>
      <c r="Y27" s="39"/>
    </row>
    <row r="28" spans="1:25" s="42" customFormat="1" ht="26.25" hidden="1" customHeight="1">
      <c r="A28" s="28"/>
      <c r="B28" s="29"/>
      <c r="C28" s="30"/>
      <c r="D28" s="31"/>
      <c r="E28" s="32">
        <f t="shared" si="5"/>
        <v>0</v>
      </c>
      <c r="F28" s="33"/>
      <c r="G28" s="33"/>
      <c r="H28" s="34">
        <f t="shared" si="9"/>
        <v>0</v>
      </c>
      <c r="I28" s="35"/>
      <c r="J28" s="36">
        <f t="shared" si="0"/>
        <v>-90</v>
      </c>
      <c r="K28" s="37"/>
      <c r="L28" s="38"/>
      <c r="M28" s="39"/>
      <c r="N28" s="96"/>
      <c r="O28" s="112"/>
      <c r="P28" s="38"/>
      <c r="Q28" s="40"/>
      <c r="R28" s="191"/>
      <c r="S28" s="192"/>
      <c r="T28" s="192"/>
      <c r="U28" s="192"/>
      <c r="V28" s="193"/>
      <c r="W28" s="39" t="s">
        <v>18</v>
      </c>
      <c r="X28" s="39"/>
      <c r="Y28" s="39"/>
    </row>
    <row r="29" spans="1:25" s="42" customFormat="1" ht="26.25" hidden="1" customHeight="1">
      <c r="A29" s="28"/>
      <c r="B29" s="29"/>
      <c r="C29" s="30"/>
      <c r="D29" s="31"/>
      <c r="E29" s="32">
        <f t="shared" si="5"/>
        <v>0</v>
      </c>
      <c r="F29" s="33"/>
      <c r="G29" s="33"/>
      <c r="H29" s="34">
        <f t="shared" si="9"/>
        <v>0</v>
      </c>
      <c r="I29" s="35"/>
      <c r="J29" s="36">
        <f t="shared" si="0"/>
        <v>-90</v>
      </c>
      <c r="K29" s="37"/>
      <c r="L29" s="38"/>
      <c r="M29" s="39"/>
      <c r="N29" s="96"/>
      <c r="O29" s="112"/>
      <c r="P29" s="38"/>
      <c r="Q29" s="40"/>
      <c r="R29" s="191"/>
      <c r="S29" s="192"/>
      <c r="T29" s="192"/>
      <c r="U29" s="192"/>
      <c r="V29" s="193"/>
      <c r="W29" s="39" t="s">
        <v>18</v>
      </c>
      <c r="X29" s="39"/>
      <c r="Y29" s="39"/>
    </row>
    <row r="30" spans="1:25" s="42" customFormat="1" ht="26.25" hidden="1" customHeight="1">
      <c r="A30" s="28"/>
      <c r="B30" s="29"/>
      <c r="C30" s="30"/>
      <c r="D30" s="31"/>
      <c r="E30" s="32">
        <f t="shared" si="5"/>
        <v>0</v>
      </c>
      <c r="F30" s="33"/>
      <c r="G30" s="33"/>
      <c r="H30" s="34">
        <f t="shared" si="9"/>
        <v>0</v>
      </c>
      <c r="I30" s="35"/>
      <c r="J30" s="36">
        <f t="shared" si="0"/>
        <v>-90</v>
      </c>
      <c r="K30" s="37"/>
      <c r="L30" s="38"/>
      <c r="M30" s="39"/>
      <c r="N30" s="96"/>
      <c r="O30" s="112"/>
      <c r="P30" s="38"/>
      <c r="Q30" s="40"/>
      <c r="R30" s="191"/>
      <c r="S30" s="192"/>
      <c r="T30" s="192"/>
      <c r="U30" s="192"/>
      <c r="V30" s="193"/>
      <c r="W30" s="39" t="s">
        <v>18</v>
      </c>
      <c r="X30" s="39"/>
      <c r="Y30" s="39"/>
    </row>
    <row r="31" spans="1:25" s="42" customFormat="1" ht="26.25" hidden="1" customHeight="1">
      <c r="A31" s="28"/>
      <c r="B31" s="29"/>
      <c r="C31" s="30"/>
      <c r="D31" s="31"/>
      <c r="E31" s="32">
        <f t="shared" si="5"/>
        <v>0</v>
      </c>
      <c r="F31" s="33"/>
      <c r="G31" s="33"/>
      <c r="H31" s="34">
        <f t="shared" si="9"/>
        <v>0</v>
      </c>
      <c r="I31" s="35"/>
      <c r="J31" s="36">
        <f t="shared" si="0"/>
        <v>-90</v>
      </c>
      <c r="K31" s="37"/>
      <c r="L31" s="38"/>
      <c r="M31" s="39"/>
      <c r="N31" s="96"/>
      <c r="O31" s="112"/>
      <c r="P31" s="38"/>
      <c r="Q31" s="40"/>
      <c r="R31" s="191"/>
      <c r="S31" s="192"/>
      <c r="T31" s="192"/>
      <c r="U31" s="192"/>
      <c r="V31" s="193"/>
      <c r="W31" s="39" t="s">
        <v>18</v>
      </c>
      <c r="X31" s="39"/>
      <c r="Y31" s="39"/>
    </row>
    <row r="32" spans="1:25" s="42" customFormat="1" ht="26.25" hidden="1" customHeight="1">
      <c r="A32" s="28"/>
      <c r="B32" s="29"/>
      <c r="C32" s="30"/>
      <c r="D32" s="31"/>
      <c r="E32" s="32">
        <f t="shared" si="5"/>
        <v>0</v>
      </c>
      <c r="F32" s="33"/>
      <c r="G32" s="33"/>
      <c r="H32" s="34">
        <f t="shared" si="9"/>
        <v>0</v>
      </c>
      <c r="I32" s="35"/>
      <c r="J32" s="36">
        <f t="shared" si="0"/>
        <v>-90</v>
      </c>
      <c r="K32" s="37"/>
      <c r="L32" s="38"/>
      <c r="M32" s="39"/>
      <c r="N32" s="96"/>
      <c r="O32" s="112"/>
      <c r="P32" s="38"/>
      <c r="Q32" s="40"/>
      <c r="R32" s="191"/>
      <c r="S32" s="192"/>
      <c r="T32" s="192"/>
      <c r="U32" s="192"/>
      <c r="V32" s="193"/>
      <c r="W32" s="39" t="s">
        <v>18</v>
      </c>
      <c r="X32" s="39"/>
      <c r="Y32" s="39"/>
    </row>
    <row r="33" spans="1:25" s="42" customFormat="1" ht="26.25" hidden="1" customHeight="1">
      <c r="A33" s="28"/>
      <c r="B33" s="29"/>
      <c r="C33" s="30"/>
      <c r="D33" s="31"/>
      <c r="E33" s="32">
        <f t="shared" si="5"/>
        <v>0</v>
      </c>
      <c r="F33" s="33"/>
      <c r="G33" s="33"/>
      <c r="H33" s="34">
        <f t="shared" ref="H33:H34" si="10">E33-G33-F33</f>
        <v>0</v>
      </c>
      <c r="I33" s="35"/>
      <c r="J33" s="36">
        <f t="shared" si="0"/>
        <v>-90</v>
      </c>
      <c r="K33" s="37"/>
      <c r="L33" s="38"/>
      <c r="M33" s="39"/>
      <c r="N33" s="96"/>
      <c r="O33" s="112"/>
      <c r="P33" s="38"/>
      <c r="Q33" s="40"/>
      <c r="R33" s="191"/>
      <c r="S33" s="192"/>
      <c r="T33" s="192"/>
      <c r="U33" s="192"/>
      <c r="V33" s="193"/>
      <c r="W33" s="39" t="s">
        <v>18</v>
      </c>
      <c r="X33" s="39"/>
      <c r="Y33" s="39"/>
    </row>
    <row r="34" spans="1:25" s="42" customFormat="1" ht="26.25" hidden="1" customHeight="1">
      <c r="A34" s="28"/>
      <c r="B34" s="29"/>
      <c r="C34" s="30"/>
      <c r="D34" s="31"/>
      <c r="E34" s="32">
        <f t="shared" si="5"/>
        <v>0</v>
      </c>
      <c r="F34" s="33"/>
      <c r="G34" s="33"/>
      <c r="H34" s="34">
        <f t="shared" si="10"/>
        <v>0</v>
      </c>
      <c r="I34" s="35"/>
      <c r="J34" s="36">
        <f t="shared" si="0"/>
        <v>-90</v>
      </c>
      <c r="K34" s="37"/>
      <c r="L34" s="38"/>
      <c r="M34" s="39"/>
      <c r="N34" s="96"/>
      <c r="O34" s="112"/>
      <c r="P34" s="38"/>
      <c r="Q34" s="40"/>
      <c r="R34" s="191"/>
      <c r="S34" s="192"/>
      <c r="T34" s="192"/>
      <c r="U34" s="192"/>
      <c r="V34" s="193"/>
      <c r="W34" s="39" t="s">
        <v>18</v>
      </c>
      <c r="X34" s="39"/>
      <c r="Y34" s="39"/>
    </row>
    <row r="35" spans="1:25" s="42" customFormat="1" ht="26.25" hidden="1" customHeight="1">
      <c r="A35" s="28"/>
      <c r="B35" s="29"/>
      <c r="C35" s="30"/>
      <c r="D35" s="31"/>
      <c r="E35" s="32">
        <f t="shared" si="5"/>
        <v>0</v>
      </c>
      <c r="F35" s="33"/>
      <c r="G35" s="33"/>
      <c r="H35" s="34">
        <f>E35-G35-F35</f>
        <v>0</v>
      </c>
      <c r="I35" s="35"/>
      <c r="J35" s="36">
        <f t="shared" si="0"/>
        <v>-90</v>
      </c>
      <c r="K35" s="37"/>
      <c r="L35" s="38"/>
      <c r="M35" s="39"/>
      <c r="N35" s="96"/>
      <c r="O35" s="112"/>
      <c r="P35" s="38"/>
      <c r="Q35" s="40"/>
      <c r="R35" s="191"/>
      <c r="S35" s="192"/>
      <c r="T35" s="192"/>
      <c r="U35" s="192"/>
      <c r="V35" s="193"/>
      <c r="W35" s="39" t="s">
        <v>18</v>
      </c>
      <c r="X35" s="39"/>
      <c r="Y35" s="39"/>
    </row>
    <row r="36" spans="1:25" s="42" customFormat="1" ht="26.25" hidden="1" customHeight="1">
      <c r="A36" s="28"/>
      <c r="B36" s="29"/>
      <c r="C36" s="30"/>
      <c r="D36" s="31"/>
      <c r="E36" s="32">
        <f t="shared" si="5"/>
        <v>0</v>
      </c>
      <c r="F36" s="33"/>
      <c r="G36" s="33"/>
      <c r="H36" s="34">
        <f t="shared" ref="H36:H42" si="11">E36-G36-F36</f>
        <v>0</v>
      </c>
      <c r="I36" s="35"/>
      <c r="J36" s="36">
        <f t="shared" si="0"/>
        <v>-90</v>
      </c>
      <c r="K36" s="37"/>
      <c r="L36" s="38"/>
      <c r="M36" s="39"/>
      <c r="N36" s="96"/>
      <c r="O36" s="112"/>
      <c r="P36" s="38"/>
      <c r="Q36" s="40"/>
      <c r="R36" s="191"/>
      <c r="S36" s="192"/>
      <c r="T36" s="192"/>
      <c r="U36" s="192"/>
      <c r="V36" s="193"/>
      <c r="W36" s="39" t="s">
        <v>18</v>
      </c>
      <c r="X36" s="39"/>
      <c r="Y36" s="39"/>
    </row>
    <row r="37" spans="1:25" s="42" customFormat="1" ht="26.25" hidden="1" customHeight="1">
      <c r="A37" s="28"/>
      <c r="B37" s="29"/>
      <c r="C37" s="30"/>
      <c r="D37" s="31"/>
      <c r="E37" s="32">
        <f t="shared" si="5"/>
        <v>0</v>
      </c>
      <c r="F37" s="33"/>
      <c r="G37" s="33"/>
      <c r="H37" s="34">
        <f t="shared" si="11"/>
        <v>0</v>
      </c>
      <c r="I37" s="35"/>
      <c r="J37" s="36">
        <f t="shared" si="0"/>
        <v>-90</v>
      </c>
      <c r="K37" s="37"/>
      <c r="L37" s="38"/>
      <c r="M37" s="39"/>
      <c r="N37" s="96"/>
      <c r="O37" s="112"/>
      <c r="P37" s="38"/>
      <c r="Q37" s="40"/>
      <c r="R37" s="191"/>
      <c r="S37" s="192"/>
      <c r="T37" s="192"/>
      <c r="U37" s="192"/>
      <c r="V37" s="193"/>
      <c r="W37" s="39" t="s">
        <v>18</v>
      </c>
      <c r="X37" s="39"/>
      <c r="Y37" s="39"/>
    </row>
    <row r="38" spans="1:25" s="42" customFormat="1" ht="26.25" hidden="1" customHeight="1">
      <c r="A38" s="28"/>
      <c r="B38" s="29"/>
      <c r="C38" s="30"/>
      <c r="D38" s="31"/>
      <c r="E38" s="32">
        <f t="shared" si="5"/>
        <v>0</v>
      </c>
      <c r="F38" s="33"/>
      <c r="G38" s="33"/>
      <c r="H38" s="34">
        <f t="shared" si="11"/>
        <v>0</v>
      </c>
      <c r="I38" s="35"/>
      <c r="J38" s="36">
        <f t="shared" si="0"/>
        <v>-90</v>
      </c>
      <c r="K38" s="37"/>
      <c r="L38" s="38"/>
      <c r="M38" s="39"/>
      <c r="N38" s="96"/>
      <c r="O38" s="112"/>
      <c r="P38" s="38"/>
      <c r="Q38" s="40"/>
      <c r="R38" s="191"/>
      <c r="S38" s="192"/>
      <c r="T38" s="192"/>
      <c r="U38" s="192"/>
      <c r="V38" s="193"/>
      <c r="W38" s="39" t="s">
        <v>18</v>
      </c>
      <c r="X38" s="39"/>
      <c r="Y38" s="39"/>
    </row>
    <row r="39" spans="1:25" s="42" customFormat="1" ht="26.25" hidden="1" customHeight="1">
      <c r="A39" s="28"/>
      <c r="B39" s="29"/>
      <c r="C39" s="30"/>
      <c r="D39" s="31"/>
      <c r="E39" s="32">
        <f t="shared" si="5"/>
        <v>0</v>
      </c>
      <c r="F39" s="33"/>
      <c r="G39" s="33"/>
      <c r="H39" s="34">
        <f t="shared" si="11"/>
        <v>0</v>
      </c>
      <c r="I39" s="35"/>
      <c r="J39" s="36">
        <f t="shared" si="0"/>
        <v>-90</v>
      </c>
      <c r="K39" s="37"/>
      <c r="L39" s="38"/>
      <c r="M39" s="39"/>
      <c r="N39" s="96"/>
      <c r="O39" s="112"/>
      <c r="P39" s="38"/>
      <c r="Q39" s="40"/>
      <c r="R39" s="191"/>
      <c r="S39" s="192"/>
      <c r="T39" s="192"/>
      <c r="U39" s="192"/>
      <c r="V39" s="193"/>
      <c r="W39" s="39" t="s">
        <v>18</v>
      </c>
      <c r="X39" s="39"/>
      <c r="Y39" s="39"/>
    </row>
    <row r="40" spans="1:25" s="42" customFormat="1" ht="26.25" hidden="1" customHeight="1">
      <c r="A40" s="28"/>
      <c r="B40" s="29"/>
      <c r="C40" s="30"/>
      <c r="D40" s="31"/>
      <c r="E40" s="32">
        <f t="shared" si="5"/>
        <v>0</v>
      </c>
      <c r="F40" s="33"/>
      <c r="G40" s="33"/>
      <c r="H40" s="34">
        <f t="shared" si="11"/>
        <v>0</v>
      </c>
      <c r="I40" s="35"/>
      <c r="J40" s="36">
        <f t="shared" si="0"/>
        <v>-90</v>
      </c>
      <c r="K40" s="37"/>
      <c r="L40" s="38"/>
      <c r="M40" s="39"/>
      <c r="N40" s="96"/>
      <c r="O40" s="112"/>
      <c r="P40" s="38"/>
      <c r="Q40" s="40"/>
      <c r="R40" s="191"/>
      <c r="S40" s="192"/>
      <c r="T40" s="192"/>
      <c r="U40" s="192"/>
      <c r="V40" s="193"/>
      <c r="W40" s="39" t="s">
        <v>18</v>
      </c>
      <c r="X40" s="39"/>
      <c r="Y40" s="39"/>
    </row>
    <row r="41" spans="1:25" s="42" customFormat="1" ht="26.25" hidden="1" customHeight="1">
      <c r="A41" s="28"/>
      <c r="B41" s="29"/>
      <c r="C41" s="30"/>
      <c r="D41" s="31"/>
      <c r="E41" s="32">
        <f t="shared" si="5"/>
        <v>0</v>
      </c>
      <c r="F41" s="33"/>
      <c r="G41" s="33"/>
      <c r="H41" s="34">
        <f t="shared" si="11"/>
        <v>0</v>
      </c>
      <c r="I41" s="35"/>
      <c r="J41" s="36">
        <f t="shared" si="0"/>
        <v>-90</v>
      </c>
      <c r="K41" s="37"/>
      <c r="L41" s="38"/>
      <c r="M41" s="39"/>
      <c r="N41" s="96"/>
      <c r="O41" s="112"/>
      <c r="P41" s="38"/>
      <c r="Q41" s="40"/>
      <c r="R41" s="191"/>
      <c r="S41" s="192"/>
      <c r="T41" s="192"/>
      <c r="U41" s="192"/>
      <c r="V41" s="193"/>
      <c r="W41" s="39" t="s">
        <v>18</v>
      </c>
      <c r="X41" s="39"/>
      <c r="Y41" s="39"/>
    </row>
    <row r="42" spans="1:25" s="42" customFormat="1" ht="26.25" hidden="1" customHeight="1">
      <c r="A42" s="28"/>
      <c r="B42" s="29"/>
      <c r="C42" s="30"/>
      <c r="D42" s="31"/>
      <c r="E42" s="32">
        <f t="shared" si="5"/>
        <v>0</v>
      </c>
      <c r="F42" s="33"/>
      <c r="G42" s="33"/>
      <c r="H42" s="34">
        <f t="shared" si="11"/>
        <v>0</v>
      </c>
      <c r="I42" s="35"/>
      <c r="J42" s="36">
        <f t="shared" si="0"/>
        <v>-90</v>
      </c>
      <c r="K42" s="37"/>
      <c r="L42" s="38"/>
      <c r="M42" s="39"/>
      <c r="N42" s="96"/>
      <c r="O42" s="112"/>
      <c r="P42" s="38"/>
      <c r="Q42" s="40"/>
      <c r="R42" s="191"/>
      <c r="S42" s="192"/>
      <c r="T42" s="192"/>
      <c r="U42" s="192"/>
      <c r="V42" s="193"/>
      <c r="W42" s="39" t="s">
        <v>18</v>
      </c>
      <c r="X42" s="39"/>
      <c r="Y42" s="39"/>
    </row>
    <row r="43" spans="1:25" s="42" customFormat="1" ht="26.25" hidden="1" customHeight="1">
      <c r="A43" s="28"/>
      <c r="B43" s="29"/>
      <c r="C43" s="30"/>
      <c r="D43" s="31"/>
      <c r="E43" s="32">
        <f t="shared" si="5"/>
        <v>0</v>
      </c>
      <c r="F43" s="33"/>
      <c r="G43" s="33"/>
      <c r="H43" s="34">
        <f>E43-G43-F43</f>
        <v>0</v>
      </c>
      <c r="I43" s="35"/>
      <c r="J43" s="36">
        <f t="shared" si="0"/>
        <v>-90</v>
      </c>
      <c r="K43" s="37"/>
      <c r="L43" s="38"/>
      <c r="M43" s="39"/>
      <c r="N43" s="96"/>
      <c r="O43" s="112"/>
      <c r="P43" s="38"/>
      <c r="Q43" s="40"/>
      <c r="R43" s="191"/>
      <c r="S43" s="192"/>
      <c r="T43" s="192"/>
      <c r="U43" s="192"/>
      <c r="V43" s="193"/>
      <c r="W43" s="39" t="s">
        <v>18</v>
      </c>
      <c r="X43" s="39"/>
      <c r="Y43" s="39"/>
    </row>
    <row r="44" spans="1:25" s="42" customFormat="1" ht="26.25" hidden="1" customHeight="1">
      <c r="A44" s="28"/>
      <c r="B44" s="29"/>
      <c r="C44" s="30"/>
      <c r="D44" s="31"/>
      <c r="E44" s="32">
        <f t="shared" si="5"/>
        <v>0</v>
      </c>
      <c r="F44" s="33"/>
      <c r="G44" s="33"/>
      <c r="H44" s="34">
        <f t="shared" ref="H44:H49" si="12">E44-G44-F44</f>
        <v>0</v>
      </c>
      <c r="I44" s="35"/>
      <c r="J44" s="36">
        <f t="shared" si="0"/>
        <v>-90</v>
      </c>
      <c r="K44" s="37"/>
      <c r="L44" s="38"/>
      <c r="M44" s="39"/>
      <c r="N44" s="96"/>
      <c r="O44" s="112"/>
      <c r="P44" s="38"/>
      <c r="Q44" s="40"/>
      <c r="R44" s="191"/>
      <c r="S44" s="192"/>
      <c r="T44" s="192"/>
      <c r="U44" s="192"/>
      <c r="V44" s="193"/>
      <c r="W44" s="39" t="s">
        <v>18</v>
      </c>
      <c r="X44" s="39"/>
      <c r="Y44" s="39"/>
    </row>
    <row r="45" spans="1:25" s="42" customFormat="1" ht="26.25" hidden="1" customHeight="1">
      <c r="A45" s="28"/>
      <c r="B45" s="29"/>
      <c r="C45" s="30"/>
      <c r="D45" s="31"/>
      <c r="E45" s="32">
        <f t="shared" si="5"/>
        <v>0</v>
      </c>
      <c r="F45" s="33"/>
      <c r="G45" s="33"/>
      <c r="H45" s="34">
        <f t="shared" si="12"/>
        <v>0</v>
      </c>
      <c r="I45" s="35"/>
      <c r="J45" s="36">
        <f t="shared" si="0"/>
        <v>-90</v>
      </c>
      <c r="K45" s="37"/>
      <c r="L45" s="38"/>
      <c r="M45" s="39"/>
      <c r="N45" s="96"/>
      <c r="O45" s="112"/>
      <c r="P45" s="38"/>
      <c r="Q45" s="40"/>
      <c r="R45" s="191"/>
      <c r="S45" s="192"/>
      <c r="T45" s="192"/>
      <c r="U45" s="192"/>
      <c r="V45" s="193"/>
      <c r="W45" s="39" t="s">
        <v>18</v>
      </c>
      <c r="X45" s="39"/>
      <c r="Y45" s="39"/>
    </row>
    <row r="46" spans="1:25" s="42" customFormat="1" ht="26.25" hidden="1" customHeight="1">
      <c r="A46" s="28"/>
      <c r="B46" s="29"/>
      <c r="C46" s="30"/>
      <c r="D46" s="31"/>
      <c r="E46" s="32">
        <f t="shared" si="5"/>
        <v>0</v>
      </c>
      <c r="F46" s="33"/>
      <c r="G46" s="33"/>
      <c r="H46" s="34">
        <f t="shared" si="12"/>
        <v>0</v>
      </c>
      <c r="I46" s="35"/>
      <c r="J46" s="36">
        <f t="shared" si="0"/>
        <v>-90</v>
      </c>
      <c r="K46" s="37"/>
      <c r="L46" s="38"/>
      <c r="M46" s="39"/>
      <c r="N46" s="96"/>
      <c r="O46" s="112"/>
      <c r="P46" s="38"/>
      <c r="Q46" s="40"/>
      <c r="R46" s="191"/>
      <c r="S46" s="192"/>
      <c r="T46" s="192"/>
      <c r="U46" s="192"/>
      <c r="V46" s="193"/>
      <c r="W46" s="39" t="s">
        <v>18</v>
      </c>
      <c r="X46" s="39"/>
      <c r="Y46" s="39"/>
    </row>
    <row r="47" spans="1:25" s="42" customFormat="1" ht="26.25" hidden="1" customHeight="1">
      <c r="A47" s="28"/>
      <c r="B47" s="29"/>
      <c r="C47" s="30"/>
      <c r="D47" s="31"/>
      <c r="E47" s="32">
        <f t="shared" si="5"/>
        <v>0</v>
      </c>
      <c r="F47" s="33"/>
      <c r="G47" s="33"/>
      <c r="H47" s="34">
        <f t="shared" si="12"/>
        <v>0</v>
      </c>
      <c r="I47" s="35"/>
      <c r="J47" s="36">
        <f t="shared" si="0"/>
        <v>-90</v>
      </c>
      <c r="K47" s="37"/>
      <c r="L47" s="38"/>
      <c r="M47" s="39"/>
      <c r="N47" s="96"/>
      <c r="O47" s="112"/>
      <c r="P47" s="38"/>
      <c r="Q47" s="40"/>
      <c r="R47" s="191"/>
      <c r="S47" s="192"/>
      <c r="T47" s="192"/>
      <c r="U47" s="192"/>
      <c r="V47" s="193"/>
      <c r="W47" s="39" t="s">
        <v>18</v>
      </c>
      <c r="X47" s="39"/>
      <c r="Y47" s="39"/>
    </row>
    <row r="48" spans="1:25" s="42" customFormat="1" ht="26.25" hidden="1" customHeight="1">
      <c r="A48" s="28"/>
      <c r="B48" s="29"/>
      <c r="C48" s="30"/>
      <c r="D48" s="31"/>
      <c r="E48" s="32">
        <f t="shared" si="5"/>
        <v>0</v>
      </c>
      <c r="F48" s="33"/>
      <c r="G48" s="33"/>
      <c r="H48" s="34">
        <f t="shared" si="12"/>
        <v>0</v>
      </c>
      <c r="I48" s="35"/>
      <c r="J48" s="36">
        <f t="shared" si="0"/>
        <v>-90</v>
      </c>
      <c r="K48" s="37"/>
      <c r="L48" s="38"/>
      <c r="M48" s="39"/>
      <c r="N48" s="96"/>
      <c r="O48" s="112"/>
      <c r="P48" s="38"/>
      <c r="Q48" s="40"/>
      <c r="R48" s="191"/>
      <c r="S48" s="192"/>
      <c r="T48" s="192"/>
      <c r="U48" s="192"/>
      <c r="V48" s="193"/>
      <c r="W48" s="39" t="s">
        <v>18</v>
      </c>
      <c r="X48" s="39"/>
      <c r="Y48" s="39"/>
    </row>
    <row r="49" spans="1:26" s="42" customFormat="1" ht="26.25" hidden="1" customHeight="1">
      <c r="A49" s="28"/>
      <c r="B49" s="29"/>
      <c r="C49" s="30"/>
      <c r="D49" s="31"/>
      <c r="E49" s="32">
        <f t="shared" si="5"/>
        <v>0</v>
      </c>
      <c r="F49" s="33"/>
      <c r="G49" s="33"/>
      <c r="H49" s="34">
        <f t="shared" si="12"/>
        <v>0</v>
      </c>
      <c r="I49" s="35"/>
      <c r="J49" s="36">
        <f t="shared" si="0"/>
        <v>-90</v>
      </c>
      <c r="K49" s="37"/>
      <c r="L49" s="38"/>
      <c r="M49" s="39"/>
      <c r="N49" s="96"/>
      <c r="O49" s="112"/>
      <c r="P49" s="38"/>
      <c r="Q49" s="40"/>
      <c r="R49" s="191"/>
      <c r="S49" s="192"/>
      <c r="T49" s="192"/>
      <c r="U49" s="192"/>
      <c r="V49" s="193"/>
      <c r="W49" s="39" t="s">
        <v>18</v>
      </c>
      <c r="X49" s="39"/>
      <c r="Y49" s="39"/>
    </row>
    <row r="50" spans="1:26" s="42" customFormat="1" ht="26.25" hidden="1" customHeight="1">
      <c r="A50" s="28"/>
      <c r="B50" s="29"/>
      <c r="C50" s="30"/>
      <c r="D50" s="31"/>
      <c r="E50" s="32">
        <f t="shared" si="5"/>
        <v>0</v>
      </c>
      <c r="F50" s="33"/>
      <c r="G50" s="33"/>
      <c r="H50" s="34">
        <f>E50-G50-F50</f>
        <v>0</v>
      </c>
      <c r="I50" s="35"/>
      <c r="J50" s="36">
        <f t="shared" si="0"/>
        <v>-90</v>
      </c>
      <c r="K50" s="37"/>
      <c r="L50" s="38"/>
      <c r="M50" s="39"/>
      <c r="N50" s="96"/>
      <c r="O50" s="112"/>
      <c r="P50" s="38"/>
      <c r="Q50" s="40"/>
      <c r="R50" s="191"/>
      <c r="S50" s="192"/>
      <c r="T50" s="192"/>
      <c r="U50" s="192"/>
      <c r="V50" s="193"/>
      <c r="W50" s="39" t="s">
        <v>18</v>
      </c>
      <c r="X50" s="39"/>
      <c r="Y50" s="39"/>
    </row>
    <row r="51" spans="1:26" s="42" customFormat="1" ht="26.25" hidden="1" customHeight="1">
      <c r="A51" s="28"/>
      <c r="B51" s="29"/>
      <c r="C51" s="30"/>
      <c r="D51" s="31"/>
      <c r="E51" s="32">
        <f t="shared" si="5"/>
        <v>0</v>
      </c>
      <c r="F51" s="33"/>
      <c r="G51" s="33"/>
      <c r="H51" s="34">
        <f t="shared" ref="H51:H57" si="13">E51-G51-F51</f>
        <v>0</v>
      </c>
      <c r="I51" s="35"/>
      <c r="J51" s="36">
        <f t="shared" si="0"/>
        <v>-90</v>
      </c>
      <c r="K51" s="37"/>
      <c r="L51" s="38"/>
      <c r="M51" s="39"/>
      <c r="N51" s="96"/>
      <c r="O51" s="112"/>
      <c r="P51" s="38"/>
      <c r="Q51" s="40"/>
      <c r="R51" s="191"/>
      <c r="S51" s="192"/>
      <c r="T51" s="192"/>
      <c r="U51" s="192"/>
      <c r="V51" s="193"/>
      <c r="W51" s="39" t="s">
        <v>18</v>
      </c>
      <c r="X51" s="39"/>
      <c r="Y51" s="39"/>
    </row>
    <row r="52" spans="1:26" s="42" customFormat="1" ht="26.25" hidden="1" customHeight="1">
      <c r="A52" s="28"/>
      <c r="B52" s="29"/>
      <c r="C52" s="30"/>
      <c r="D52" s="31"/>
      <c r="E52" s="32">
        <f t="shared" si="5"/>
        <v>0</v>
      </c>
      <c r="F52" s="33"/>
      <c r="G52" s="33"/>
      <c r="H52" s="34">
        <f t="shared" si="13"/>
        <v>0</v>
      </c>
      <c r="I52" s="35"/>
      <c r="J52" s="36">
        <f t="shared" si="0"/>
        <v>-90</v>
      </c>
      <c r="K52" s="37"/>
      <c r="L52" s="38"/>
      <c r="M52" s="39"/>
      <c r="N52" s="96"/>
      <c r="O52" s="112"/>
      <c r="P52" s="38"/>
      <c r="Q52" s="40"/>
      <c r="R52" s="191"/>
      <c r="S52" s="192"/>
      <c r="T52" s="192"/>
      <c r="U52" s="192"/>
      <c r="V52" s="193"/>
      <c r="W52" s="39" t="s">
        <v>18</v>
      </c>
      <c r="X52" s="39"/>
      <c r="Y52" s="39"/>
    </row>
    <row r="53" spans="1:26" s="42" customFormat="1" ht="26.25" hidden="1" customHeight="1">
      <c r="A53" s="28"/>
      <c r="B53" s="29"/>
      <c r="C53" s="30"/>
      <c r="D53" s="31"/>
      <c r="E53" s="32">
        <f t="shared" si="5"/>
        <v>0</v>
      </c>
      <c r="F53" s="33"/>
      <c r="G53" s="33"/>
      <c r="H53" s="34">
        <f t="shared" si="13"/>
        <v>0</v>
      </c>
      <c r="I53" s="35"/>
      <c r="J53" s="36">
        <f t="shared" si="0"/>
        <v>-90</v>
      </c>
      <c r="K53" s="37"/>
      <c r="L53" s="38"/>
      <c r="M53" s="39"/>
      <c r="N53" s="96"/>
      <c r="O53" s="112"/>
      <c r="P53" s="38"/>
      <c r="Q53" s="40"/>
      <c r="R53" s="191"/>
      <c r="S53" s="192"/>
      <c r="T53" s="192"/>
      <c r="U53" s="192"/>
      <c r="V53" s="193"/>
      <c r="W53" s="39" t="s">
        <v>18</v>
      </c>
      <c r="X53" s="39"/>
      <c r="Y53" s="39"/>
    </row>
    <row r="54" spans="1:26" s="42" customFormat="1" ht="26.25" hidden="1" customHeight="1">
      <c r="A54" s="28"/>
      <c r="B54" s="29"/>
      <c r="C54" s="30"/>
      <c r="D54" s="31"/>
      <c r="E54" s="32">
        <f t="shared" si="5"/>
        <v>0</v>
      </c>
      <c r="F54" s="33"/>
      <c r="G54" s="33"/>
      <c r="H54" s="34">
        <f t="shared" si="13"/>
        <v>0</v>
      </c>
      <c r="I54" s="35"/>
      <c r="J54" s="36">
        <f t="shared" si="0"/>
        <v>-90</v>
      </c>
      <c r="K54" s="37"/>
      <c r="L54" s="38"/>
      <c r="M54" s="39"/>
      <c r="N54" s="96"/>
      <c r="O54" s="112"/>
      <c r="P54" s="38"/>
      <c r="Q54" s="40"/>
      <c r="R54" s="191"/>
      <c r="S54" s="192"/>
      <c r="T54" s="192"/>
      <c r="U54" s="192"/>
      <c r="V54" s="193"/>
      <c r="W54" s="39" t="s">
        <v>18</v>
      </c>
      <c r="X54" s="39"/>
      <c r="Y54" s="39"/>
    </row>
    <row r="55" spans="1:26" s="42" customFormat="1" ht="26.25" hidden="1" customHeight="1">
      <c r="A55" s="28"/>
      <c r="B55" s="29"/>
      <c r="C55" s="30"/>
      <c r="D55" s="31"/>
      <c r="E55" s="32">
        <f t="shared" si="5"/>
        <v>0</v>
      </c>
      <c r="F55" s="33"/>
      <c r="G55" s="33"/>
      <c r="H55" s="34">
        <f t="shared" si="13"/>
        <v>0</v>
      </c>
      <c r="I55" s="35"/>
      <c r="J55" s="36">
        <f t="shared" si="0"/>
        <v>-90</v>
      </c>
      <c r="K55" s="37"/>
      <c r="L55" s="38"/>
      <c r="M55" s="39"/>
      <c r="N55" s="96"/>
      <c r="O55" s="112"/>
      <c r="P55" s="38"/>
      <c r="Q55" s="40"/>
      <c r="R55" s="191"/>
      <c r="S55" s="192"/>
      <c r="T55" s="192"/>
      <c r="U55" s="192"/>
      <c r="V55" s="193"/>
      <c r="W55" s="39" t="s">
        <v>18</v>
      </c>
      <c r="X55" s="39"/>
      <c r="Y55" s="39"/>
    </row>
    <row r="56" spans="1:26" s="42" customFormat="1" ht="26.25" hidden="1" customHeight="1">
      <c r="A56" s="28"/>
      <c r="B56" s="29"/>
      <c r="C56" s="30"/>
      <c r="D56" s="31"/>
      <c r="E56" s="32">
        <f t="shared" si="5"/>
        <v>0</v>
      </c>
      <c r="F56" s="33"/>
      <c r="G56" s="33"/>
      <c r="H56" s="34">
        <f t="shared" si="13"/>
        <v>0</v>
      </c>
      <c r="I56" s="35"/>
      <c r="J56" s="36">
        <f t="shared" si="0"/>
        <v>-90</v>
      </c>
      <c r="K56" s="37"/>
      <c r="L56" s="38"/>
      <c r="M56" s="39"/>
      <c r="N56" s="96"/>
      <c r="O56" s="112"/>
      <c r="P56" s="38"/>
      <c r="Q56" s="40"/>
      <c r="R56" s="191"/>
      <c r="S56" s="192"/>
      <c r="T56" s="192"/>
      <c r="U56" s="192"/>
      <c r="V56" s="193"/>
      <c r="W56" s="39" t="s">
        <v>18</v>
      </c>
      <c r="X56" s="39"/>
      <c r="Y56" s="39"/>
    </row>
    <row r="57" spans="1:26" s="42" customFormat="1" ht="26.25" hidden="1" customHeight="1">
      <c r="A57" s="28"/>
      <c r="B57" s="29"/>
      <c r="C57" s="30"/>
      <c r="D57" s="31"/>
      <c r="E57" s="32">
        <f t="shared" si="5"/>
        <v>0</v>
      </c>
      <c r="F57" s="33"/>
      <c r="G57" s="33"/>
      <c r="H57" s="34">
        <f t="shared" si="13"/>
        <v>0</v>
      </c>
      <c r="I57" s="35"/>
      <c r="J57" s="36">
        <f t="shared" si="0"/>
        <v>-90</v>
      </c>
      <c r="K57" s="37"/>
      <c r="L57" s="38"/>
      <c r="M57" s="39"/>
      <c r="N57" s="96"/>
      <c r="O57" s="112"/>
      <c r="P57" s="38"/>
      <c r="Q57" s="40"/>
      <c r="R57" s="191"/>
      <c r="S57" s="192"/>
      <c r="T57" s="192"/>
      <c r="U57" s="192"/>
      <c r="V57" s="193"/>
      <c r="W57" s="39" t="s">
        <v>18</v>
      </c>
      <c r="X57" s="39"/>
      <c r="Y57" s="39"/>
    </row>
    <row r="58" spans="1:26" s="42" customFormat="1" ht="26.25" hidden="1" customHeight="1">
      <c r="A58" s="43"/>
      <c r="B58" s="44"/>
      <c r="C58" s="45"/>
      <c r="D58" s="46"/>
      <c r="E58" s="32" t="s">
        <v>18</v>
      </c>
      <c r="F58" s="47" t="s">
        <v>18</v>
      </c>
      <c r="G58" s="48" t="s">
        <v>18</v>
      </c>
      <c r="H58" s="34" t="s">
        <v>18</v>
      </c>
      <c r="I58" s="49" t="s">
        <v>18</v>
      </c>
      <c r="J58" s="36" t="e">
        <f t="shared" si="0"/>
        <v>#VALUE!</v>
      </c>
      <c r="K58" s="50" t="s">
        <v>18</v>
      </c>
      <c r="L58" s="51" t="s">
        <v>18</v>
      </c>
      <c r="M58" s="52" t="s">
        <v>18</v>
      </c>
      <c r="N58" s="97" t="s">
        <v>18</v>
      </c>
      <c r="O58" s="108" t="s">
        <v>18</v>
      </c>
      <c r="P58" s="51" t="s">
        <v>18</v>
      </c>
      <c r="Q58" s="53" t="s">
        <v>18</v>
      </c>
      <c r="R58" s="194"/>
      <c r="S58" s="195"/>
      <c r="T58" s="195"/>
      <c r="U58" s="195"/>
      <c r="V58" s="196"/>
      <c r="W58" s="39"/>
      <c r="X58" s="39" t="s">
        <v>18</v>
      </c>
      <c r="Y58" s="39" t="s">
        <v>18</v>
      </c>
    </row>
    <row r="59" spans="1:26" ht="7.5" customHeight="1" thickBot="1">
      <c r="A59" s="54"/>
      <c r="B59" s="55"/>
      <c r="C59" s="56"/>
      <c r="D59" s="57"/>
      <c r="E59" s="58">
        <v>0</v>
      </c>
      <c r="F59" s="59"/>
      <c r="G59" s="59"/>
      <c r="H59" s="60">
        <v>0</v>
      </c>
      <c r="I59" s="61"/>
      <c r="J59" s="62"/>
      <c r="K59" s="63"/>
      <c r="L59" s="64"/>
      <c r="M59" s="59"/>
      <c r="N59" s="98"/>
      <c r="O59" s="109"/>
      <c r="P59" s="103"/>
      <c r="Q59" s="65"/>
      <c r="R59" s="197"/>
      <c r="S59" s="198"/>
      <c r="T59" s="198"/>
      <c r="U59" s="198"/>
      <c r="V59" s="199"/>
      <c r="W59" s="121"/>
      <c r="X59" s="121"/>
      <c r="Y59" s="121"/>
    </row>
    <row r="60" spans="1:26" s="66" customFormat="1" ht="30.75" customHeight="1">
      <c r="B60" s="67"/>
      <c r="D60" s="68"/>
      <c r="E60" s="69">
        <f>SUM(E2:E59)</f>
        <v>126</v>
      </c>
      <c r="F60" s="70">
        <f>SUM(F2:F59)</f>
        <v>7</v>
      </c>
      <c r="G60" s="70">
        <f>SUM(G2:G59)</f>
        <v>20</v>
      </c>
      <c r="H60" s="71">
        <f>E60-F60-G60</f>
        <v>99</v>
      </c>
      <c r="I60" s="72">
        <f>SUM(I2:I59)</f>
        <v>119</v>
      </c>
      <c r="J60" s="73" t="e">
        <f t="shared" ref="J60:Q60" si="14">SUM(J2:J59)</f>
        <v>#VALUE!</v>
      </c>
      <c r="K60" s="74">
        <f>SUM(K2:K59)</f>
        <v>47</v>
      </c>
      <c r="L60" s="75">
        <f>SUM(L2:L59)</f>
        <v>17</v>
      </c>
      <c r="M60" s="76">
        <f t="shared" si="14"/>
        <v>8</v>
      </c>
      <c r="N60" s="99">
        <f t="shared" si="14"/>
        <v>40</v>
      </c>
      <c r="O60" s="110">
        <f>SUM(O2:O59)</f>
        <v>7</v>
      </c>
      <c r="P60" s="104">
        <f t="shared" si="14"/>
        <v>1</v>
      </c>
      <c r="Q60" s="76">
        <f t="shared" si="14"/>
        <v>0</v>
      </c>
      <c r="R60" s="77">
        <f>SUM(L60:Q60)</f>
        <v>73</v>
      </c>
      <c r="S60" s="200" t="s">
        <v>19</v>
      </c>
      <c r="T60" s="201"/>
      <c r="U60" s="201"/>
      <c r="V60" s="202"/>
      <c r="W60" s="120">
        <v>1</v>
      </c>
      <c r="X60" s="120">
        <f>SUM(X2:X59)</f>
        <v>0</v>
      </c>
      <c r="Y60" s="120">
        <f>SUM(Y2:Y59)</f>
        <v>0</v>
      </c>
      <c r="Z60" s="79">
        <f>SUM(X60:Y60)</f>
        <v>0</v>
      </c>
    </row>
    <row r="61" spans="1:26" ht="147" thickBot="1">
      <c r="E61" s="81" t="s">
        <v>20</v>
      </c>
      <c r="F61" s="82" t="s">
        <v>21</v>
      </c>
      <c r="G61" s="82" t="s">
        <v>22</v>
      </c>
      <c r="H61" s="83" t="s">
        <v>5</v>
      </c>
      <c r="I61" s="84" t="s">
        <v>23</v>
      </c>
      <c r="J61" s="85" t="s">
        <v>7</v>
      </c>
      <c r="K61" s="86" t="s">
        <v>8</v>
      </c>
      <c r="L61" s="87" t="s">
        <v>9</v>
      </c>
      <c r="M61" s="88" t="s">
        <v>10</v>
      </c>
      <c r="N61" s="100" t="s">
        <v>11</v>
      </c>
      <c r="O61" s="111" t="s">
        <v>4</v>
      </c>
      <c r="P61" s="105" t="s">
        <v>24</v>
      </c>
      <c r="Q61" s="88" t="s">
        <v>25</v>
      </c>
      <c r="R61" s="89" t="s">
        <v>26</v>
      </c>
      <c r="S61" s="188"/>
      <c r="T61" s="189"/>
      <c r="U61" s="189"/>
      <c r="V61" s="190"/>
    </row>
    <row r="62" spans="1:26" s="80" customFormat="1">
      <c r="A62"/>
      <c r="B62" s="1"/>
      <c r="I62" s="90">
        <f>I60+G60</f>
        <v>139</v>
      </c>
      <c r="J62" s="66"/>
      <c r="K62" s="91"/>
      <c r="M62" s="80">
        <f>L60+M60</f>
        <v>25</v>
      </c>
      <c r="R62" s="92"/>
      <c r="S62" s="92"/>
      <c r="T62" s="92"/>
      <c r="U62" s="92"/>
      <c r="V62" s="92"/>
      <c r="W62" s="27"/>
      <c r="X62" s="27"/>
      <c r="Y62" s="27"/>
    </row>
    <row r="63" spans="1:26" s="80" customFormat="1">
      <c r="A63"/>
      <c r="B63" s="1"/>
      <c r="E63" s="93"/>
      <c r="I63" s="90"/>
      <c r="J63" s="66"/>
      <c r="K63" s="91"/>
      <c r="R63" s="92"/>
      <c r="S63" s="92"/>
      <c r="T63" s="92"/>
      <c r="U63" s="92"/>
      <c r="V63" s="92"/>
      <c r="W63" s="27"/>
      <c r="X63" s="27"/>
      <c r="Y63" s="27"/>
    </row>
  </sheetData>
  <mergeCells count="61">
    <mergeCell ref="R6:V6"/>
    <mergeCell ref="R1:V1"/>
    <mergeCell ref="R2:V2"/>
    <mergeCell ref="R3:V3"/>
    <mergeCell ref="R4:V4"/>
    <mergeCell ref="R5:V5"/>
    <mergeCell ref="R18:V18"/>
    <mergeCell ref="R7:V7"/>
    <mergeCell ref="R8:V8"/>
    <mergeCell ref="R9:V9"/>
    <mergeCell ref="R10:V10"/>
    <mergeCell ref="R11:V11"/>
    <mergeCell ref="R12:V12"/>
    <mergeCell ref="R13:V13"/>
    <mergeCell ref="R14:V14"/>
    <mergeCell ref="R15:V15"/>
    <mergeCell ref="R16:V16"/>
    <mergeCell ref="R17:V17"/>
    <mergeCell ref="R30:V30"/>
    <mergeCell ref="R19:V19"/>
    <mergeCell ref="R20:V20"/>
    <mergeCell ref="R21:V21"/>
    <mergeCell ref="R22:V22"/>
    <mergeCell ref="R23:V23"/>
    <mergeCell ref="R24:V24"/>
    <mergeCell ref="R25:V25"/>
    <mergeCell ref="R26:V26"/>
    <mergeCell ref="R27:V27"/>
    <mergeCell ref="R28:V28"/>
    <mergeCell ref="R29:V29"/>
    <mergeCell ref="R42:V42"/>
    <mergeCell ref="R31:V31"/>
    <mergeCell ref="R32:V32"/>
    <mergeCell ref="R33:V33"/>
    <mergeCell ref="R34:V34"/>
    <mergeCell ref="R35:V35"/>
    <mergeCell ref="R36:V36"/>
    <mergeCell ref="R37:V37"/>
    <mergeCell ref="R38:V38"/>
    <mergeCell ref="R39:V39"/>
    <mergeCell ref="R40:V40"/>
    <mergeCell ref="R41:V41"/>
    <mergeCell ref="R54:V54"/>
    <mergeCell ref="R43:V43"/>
    <mergeCell ref="R44:V44"/>
    <mergeCell ref="R45:V45"/>
    <mergeCell ref="R46:V46"/>
    <mergeCell ref="R47:V47"/>
    <mergeCell ref="R48:V48"/>
    <mergeCell ref="R49:V49"/>
    <mergeCell ref="R50:V50"/>
    <mergeCell ref="R51:V51"/>
    <mergeCell ref="R52:V52"/>
    <mergeCell ref="R53:V53"/>
    <mergeCell ref="S61:V61"/>
    <mergeCell ref="R55:V55"/>
    <mergeCell ref="R56:V56"/>
    <mergeCell ref="R57:V57"/>
    <mergeCell ref="R58:V58"/>
    <mergeCell ref="R59:V59"/>
    <mergeCell ref="S60:V60"/>
  </mergeCells>
  <conditionalFormatting sqref="J1:J61">
    <cfRule type="cellIs" dxfId="3" priority="5" stopIfTrue="1" operator="equal">
      <formula>-90</formula>
    </cfRule>
  </conditionalFormatting>
  <conditionalFormatting sqref="J3:J58">
    <cfRule type="cellIs" dxfId="2" priority="6" operator="equal">
      <formula>0</formula>
    </cfRule>
    <cfRule type="cellIs" dxfId="1" priority="7" operator="lessThan">
      <formula>0</formula>
    </cfRule>
    <cfRule type="cellIs" dxfId="0" priority="8" operator="greaterThan">
      <formula>0</formula>
    </cfRule>
  </conditionalFormatting>
  <pageMargins left="0.25" right="0.25" top="0.75" bottom="0.75" header="0.3" footer="0.3"/>
  <pageSetup scale="10" orientation="landscape" horizontalDpi="4294967295" verticalDpi="4294967295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412595-7A67-4BB1-9F92-BC012955E652}">
  <sheetPr>
    <pageSetUpPr fitToPage="1"/>
  </sheetPr>
  <dimension ref="A1:W33"/>
  <sheetViews>
    <sheetView tabSelected="1" zoomScale="120" zoomScaleNormal="120" workbookViewId="0">
      <selection sqref="A1:XFD11"/>
    </sheetView>
  </sheetViews>
  <sheetFormatPr defaultRowHeight="12"/>
  <cols>
    <col min="1" max="1" width="9" style="92"/>
    <col min="2" max="9" width="3.25" style="114" customWidth="1"/>
    <col min="10" max="10" width="9" style="92"/>
    <col min="11" max="11" width="4.5" style="92" customWidth="1"/>
    <col min="12" max="16384" width="9" style="92"/>
  </cols>
  <sheetData>
    <row r="1" spans="1:23" ht="52.5" customHeight="1">
      <c r="A1" s="286" t="s">
        <v>71</v>
      </c>
      <c r="B1" s="286"/>
      <c r="C1" s="286"/>
      <c r="D1" s="286"/>
      <c r="E1" s="286"/>
      <c r="F1" s="286"/>
      <c r="G1" s="286"/>
      <c r="H1" s="286"/>
      <c r="I1" s="286"/>
      <c r="J1" s="286"/>
      <c r="K1" s="286"/>
      <c r="L1" s="286"/>
      <c r="M1" s="286"/>
      <c r="N1" s="286"/>
      <c r="O1" s="286"/>
      <c r="P1" s="286"/>
      <c r="Q1" s="286"/>
      <c r="R1" s="286"/>
      <c r="S1" s="286"/>
      <c r="T1" s="286"/>
      <c r="U1" s="286"/>
      <c r="V1" s="286"/>
      <c r="W1" s="286"/>
    </row>
    <row r="2" spans="1:23" s="113" customFormat="1" ht="63">
      <c r="B2" s="115" t="s">
        <v>34</v>
      </c>
      <c r="C2" s="115" t="s">
        <v>35</v>
      </c>
      <c r="D2" s="115" t="s">
        <v>36</v>
      </c>
      <c r="E2" s="115" t="s">
        <v>37</v>
      </c>
      <c r="F2" s="115" t="s">
        <v>4</v>
      </c>
      <c r="G2" s="115" t="s">
        <v>38</v>
      </c>
      <c r="H2" s="115" t="s">
        <v>13</v>
      </c>
      <c r="I2" s="115" t="s">
        <v>39</v>
      </c>
      <c r="K2" s="113" t="s">
        <v>41</v>
      </c>
      <c r="L2" s="127" t="s">
        <v>35</v>
      </c>
      <c r="M2" s="127" t="s">
        <v>36</v>
      </c>
      <c r="N2" s="127" t="s">
        <v>37</v>
      </c>
      <c r="O2" s="127" t="s">
        <v>4</v>
      </c>
      <c r="P2" s="127" t="s">
        <v>38</v>
      </c>
      <c r="Q2" s="127" t="s">
        <v>13</v>
      </c>
      <c r="R2" s="115" t="s">
        <v>39</v>
      </c>
    </row>
    <row r="3" spans="1:23">
      <c r="A3" s="92" t="s">
        <v>27</v>
      </c>
      <c r="B3" s="116">
        <f>'m02.19'!$I$60</f>
        <v>54</v>
      </c>
      <c r="C3" s="116">
        <f>'m02.19'!$L$60</f>
        <v>0</v>
      </c>
      <c r="D3" s="116">
        <f>'m02.19'!$M$60</f>
        <v>4</v>
      </c>
      <c r="E3" s="116">
        <f>'m02.19'!$N$60</f>
        <v>16</v>
      </c>
      <c r="F3" s="116">
        <f>'m02.19'!$O$60</f>
        <v>1</v>
      </c>
      <c r="G3" s="116">
        <f>'m02.19'!$P$60</f>
        <v>0</v>
      </c>
      <c r="H3" s="116">
        <f>'m02.19'!$Q$60</f>
        <v>0</v>
      </c>
      <c r="I3" s="116">
        <f>'m02.19'!$K$60</f>
        <v>33</v>
      </c>
      <c r="J3" s="126" t="str">
        <f t="shared" ref="J3:J9" si="0">A3</f>
        <v>Monday</v>
      </c>
      <c r="K3" s="122">
        <f>I3/$B3</f>
        <v>0.61111111111111116</v>
      </c>
      <c r="L3" s="128">
        <f>C3/$B3</f>
        <v>0</v>
      </c>
      <c r="M3" s="128">
        <f t="shared" ref="M3:Q9" si="1">D3/$B3</f>
        <v>7.407407407407407E-2</v>
      </c>
      <c r="N3" s="128">
        <f t="shared" si="1"/>
        <v>0.29629629629629628</v>
      </c>
      <c r="O3" s="128">
        <f t="shared" si="1"/>
        <v>1.8518518518518517E-2</v>
      </c>
      <c r="P3" s="128">
        <f t="shared" si="1"/>
        <v>0</v>
      </c>
      <c r="Q3" s="128">
        <f t="shared" si="1"/>
        <v>0</v>
      </c>
      <c r="R3" s="116">
        <f>'m02.19'!$K$60</f>
        <v>33</v>
      </c>
    </row>
    <row r="4" spans="1:23">
      <c r="A4" s="92" t="s">
        <v>28</v>
      </c>
      <c r="B4" s="116">
        <f>'Tu02.20'!$I$60</f>
        <v>48</v>
      </c>
      <c r="C4" s="116">
        <f>'Tu02.20'!$L$60</f>
        <v>8</v>
      </c>
      <c r="D4" s="116">
        <f>'Tu02.20'!$M$60</f>
        <v>5</v>
      </c>
      <c r="E4" s="116">
        <f>'Tu02.20'!$N$60</f>
        <v>10</v>
      </c>
      <c r="F4" s="116">
        <f>'Tu02.20'!$O$60</f>
        <v>4</v>
      </c>
      <c r="G4" s="116">
        <f>'Tu02.20'!$P$60</f>
        <v>0</v>
      </c>
      <c r="H4" s="116">
        <f>'Tu02.20'!$Q$60</f>
        <v>0</v>
      </c>
      <c r="I4" s="116">
        <f>'Tu02.20'!$K$60</f>
        <v>23</v>
      </c>
      <c r="J4" s="126" t="str">
        <f t="shared" si="0"/>
        <v>Tuesday</v>
      </c>
      <c r="K4" s="122">
        <f t="shared" ref="K4:K9" si="2">I4/B4</f>
        <v>0.47916666666666669</v>
      </c>
      <c r="L4" s="128">
        <f t="shared" ref="L4:L9" si="3">C4/$B4</f>
        <v>0.16666666666666666</v>
      </c>
      <c r="M4" s="128">
        <f t="shared" si="1"/>
        <v>0.10416666666666667</v>
      </c>
      <c r="N4" s="128">
        <f t="shared" si="1"/>
        <v>0.20833333333333334</v>
      </c>
      <c r="O4" s="128">
        <f t="shared" si="1"/>
        <v>8.3333333333333329E-2</v>
      </c>
      <c r="P4" s="128">
        <f t="shared" si="1"/>
        <v>0</v>
      </c>
      <c r="Q4" s="128">
        <f t="shared" si="1"/>
        <v>0</v>
      </c>
      <c r="R4" s="116">
        <f>'Tu02.20'!$K$59</f>
        <v>0</v>
      </c>
    </row>
    <row r="5" spans="1:23">
      <c r="A5" s="92" t="s">
        <v>29</v>
      </c>
      <c r="B5" s="116">
        <f>'W02.21'!$I$60</f>
        <v>41</v>
      </c>
      <c r="C5" s="116">
        <f>'W02.21'!$L$60</f>
        <v>0</v>
      </c>
      <c r="D5" s="116">
        <f>'W02.21'!$M$60</f>
        <v>6</v>
      </c>
      <c r="E5" s="116">
        <f>'W02.21'!$N$60</f>
        <v>11</v>
      </c>
      <c r="F5" s="116">
        <f>'W02.21'!$O$60</f>
        <v>5</v>
      </c>
      <c r="G5" s="116">
        <f>'W02.21'!$P$60</f>
        <v>0</v>
      </c>
      <c r="H5" s="116">
        <f>'W02.21'!$Q$60</f>
        <v>0</v>
      </c>
      <c r="I5" s="116">
        <f>'W02.21'!$K$60</f>
        <v>19</v>
      </c>
      <c r="J5" s="126" t="str">
        <f t="shared" si="0"/>
        <v>Wednesday</v>
      </c>
      <c r="K5" s="122">
        <f t="shared" si="2"/>
        <v>0.46341463414634149</v>
      </c>
      <c r="L5" s="128">
        <f t="shared" si="3"/>
        <v>0</v>
      </c>
      <c r="M5" s="128">
        <f t="shared" si="1"/>
        <v>0.14634146341463414</v>
      </c>
      <c r="N5" s="128">
        <f t="shared" si="1"/>
        <v>0.26829268292682928</v>
      </c>
      <c r="O5" s="128">
        <f t="shared" si="1"/>
        <v>0.12195121951219512</v>
      </c>
      <c r="P5" s="128">
        <f t="shared" si="1"/>
        <v>0</v>
      </c>
      <c r="Q5" s="128">
        <f t="shared" si="1"/>
        <v>0</v>
      </c>
      <c r="R5" s="116">
        <f>'W02.21'!$K$60</f>
        <v>19</v>
      </c>
    </row>
    <row r="6" spans="1:23">
      <c r="A6" s="92" t="s">
        <v>30</v>
      </c>
      <c r="B6" s="116">
        <f>'Th02.22'!$I$60</f>
        <v>59</v>
      </c>
      <c r="C6" s="116">
        <f>'Th02.22'!$L$60</f>
        <v>0</v>
      </c>
      <c r="D6" s="116">
        <f>'Th02.22'!$M$60</f>
        <v>5</v>
      </c>
      <c r="E6" s="116">
        <f>'Th02.22'!$N$60</f>
        <v>21</v>
      </c>
      <c r="F6" s="116">
        <f>'Th02.22'!$O$60</f>
        <v>4</v>
      </c>
      <c r="G6" s="116">
        <f>'Th02.22'!$P$60</f>
        <v>0</v>
      </c>
      <c r="H6" s="116">
        <f>'Th02.22'!$Q$60</f>
        <v>0</v>
      </c>
      <c r="I6" s="116">
        <f>'Th02.22'!$K$60</f>
        <v>29</v>
      </c>
      <c r="J6" s="126" t="str">
        <f t="shared" si="0"/>
        <v>Thursday</v>
      </c>
      <c r="K6" s="122">
        <f t="shared" si="2"/>
        <v>0.49152542372881358</v>
      </c>
      <c r="L6" s="128">
        <f t="shared" si="3"/>
        <v>0</v>
      </c>
      <c r="M6" s="128">
        <f t="shared" si="1"/>
        <v>8.4745762711864403E-2</v>
      </c>
      <c r="N6" s="128">
        <f t="shared" si="1"/>
        <v>0.3559322033898305</v>
      </c>
      <c r="O6" s="128">
        <f t="shared" si="1"/>
        <v>6.7796610169491525E-2</v>
      </c>
      <c r="P6" s="128">
        <f t="shared" si="1"/>
        <v>0</v>
      </c>
      <c r="Q6" s="128">
        <f t="shared" si="1"/>
        <v>0</v>
      </c>
      <c r="R6" s="116">
        <f>'Th02.22'!$K$60</f>
        <v>29</v>
      </c>
    </row>
    <row r="7" spans="1:23">
      <c r="A7" s="92" t="s">
        <v>31</v>
      </c>
      <c r="B7" s="116">
        <f>'F02.23'!$I$60</f>
        <v>108</v>
      </c>
      <c r="C7" s="116">
        <f>'F02.23'!$L$60</f>
        <v>0</v>
      </c>
      <c r="D7" s="116">
        <f>'F02.23'!$M$60</f>
        <v>8</v>
      </c>
      <c r="E7" s="116">
        <f>'F02.23'!$N$60</f>
        <v>46</v>
      </c>
      <c r="F7" s="116">
        <f>'F02.23'!$O$60</f>
        <v>5</v>
      </c>
      <c r="G7" s="116">
        <f>'F02.23'!$P$60</f>
        <v>5</v>
      </c>
      <c r="H7" s="116">
        <f>'F02.23'!$Q$60</f>
        <v>1</v>
      </c>
      <c r="I7" s="116">
        <f>'F02.23'!$K$60</f>
        <v>48</v>
      </c>
      <c r="J7" s="126" t="str">
        <f t="shared" si="0"/>
        <v>Friday</v>
      </c>
      <c r="K7" s="122">
        <f t="shared" si="2"/>
        <v>0.44444444444444442</v>
      </c>
      <c r="L7" s="128">
        <f t="shared" si="3"/>
        <v>0</v>
      </c>
      <c r="M7" s="128">
        <f t="shared" si="1"/>
        <v>7.407407407407407E-2</v>
      </c>
      <c r="N7" s="128">
        <f t="shared" si="1"/>
        <v>0.42592592592592593</v>
      </c>
      <c r="O7" s="128">
        <f t="shared" si="1"/>
        <v>4.6296296296296294E-2</v>
      </c>
      <c r="P7" s="128">
        <f t="shared" si="1"/>
        <v>4.6296296296296294E-2</v>
      </c>
      <c r="Q7" s="128">
        <f t="shared" si="1"/>
        <v>9.2592592592592587E-3</v>
      </c>
      <c r="R7" s="116">
        <f>'F02.23'!$K$60</f>
        <v>48</v>
      </c>
    </row>
    <row r="8" spans="1:23">
      <c r="A8" s="92" t="s">
        <v>32</v>
      </c>
      <c r="B8" s="116">
        <f>'Sa02.24'!$I$60</f>
        <v>0</v>
      </c>
      <c r="C8" s="116">
        <f>'Sa02.24'!$L$60</f>
        <v>0</v>
      </c>
      <c r="D8" s="116">
        <f>'Sa02.24'!$M$60</f>
        <v>0</v>
      </c>
      <c r="E8" s="116">
        <f>'Sa02.24'!$N$60</f>
        <v>0</v>
      </c>
      <c r="F8" s="116">
        <f>'Sa02.24'!$O$60</f>
        <v>0</v>
      </c>
      <c r="G8" s="116">
        <f>'Sa02.24'!$P$60</f>
        <v>0</v>
      </c>
      <c r="H8" s="116">
        <f>'Sa02.24'!$Q$60</f>
        <v>0</v>
      </c>
      <c r="I8" s="116">
        <f>'Sa02.24'!$K$60</f>
        <v>0</v>
      </c>
      <c r="J8" s="126" t="str">
        <f t="shared" si="0"/>
        <v>Saturday</v>
      </c>
      <c r="K8" s="122" t="e">
        <f t="shared" si="2"/>
        <v>#DIV/0!</v>
      </c>
      <c r="L8" s="128" t="e">
        <f t="shared" si="3"/>
        <v>#DIV/0!</v>
      </c>
      <c r="M8" s="128" t="e">
        <f t="shared" si="1"/>
        <v>#DIV/0!</v>
      </c>
      <c r="N8" s="128" t="e">
        <f t="shared" si="1"/>
        <v>#DIV/0!</v>
      </c>
      <c r="O8" s="128" t="e">
        <f t="shared" si="1"/>
        <v>#DIV/0!</v>
      </c>
      <c r="P8" s="128" t="e">
        <f t="shared" si="1"/>
        <v>#DIV/0!</v>
      </c>
      <c r="Q8" s="128" t="e">
        <f t="shared" si="1"/>
        <v>#DIV/0!</v>
      </c>
      <c r="R8" s="116">
        <f>'Sa02.24'!$K$60</f>
        <v>0</v>
      </c>
    </row>
    <row r="9" spans="1:23">
      <c r="A9" s="92" t="s">
        <v>33</v>
      </c>
      <c r="B9" s="116">
        <f>'Su02.25'!$I$60</f>
        <v>119</v>
      </c>
      <c r="C9" s="116">
        <f>'Su02.25'!$L$60</f>
        <v>17</v>
      </c>
      <c r="D9" s="116">
        <f>'Su02.25'!$M$60</f>
        <v>8</v>
      </c>
      <c r="E9" s="116">
        <f>'Su02.25'!$N$60</f>
        <v>40</v>
      </c>
      <c r="F9" s="116">
        <f>'Su02.25'!$O$60</f>
        <v>7</v>
      </c>
      <c r="G9" s="116">
        <f>'Su02.25'!$P$60</f>
        <v>1</v>
      </c>
      <c r="H9" s="116">
        <f>'Su02.25'!$Q$60</f>
        <v>0</v>
      </c>
      <c r="I9" s="116">
        <f>'Su02.25'!$K$60</f>
        <v>47</v>
      </c>
      <c r="J9" s="126" t="str">
        <f t="shared" si="0"/>
        <v>Sunday</v>
      </c>
      <c r="K9" s="122">
        <f t="shared" si="2"/>
        <v>0.3949579831932773</v>
      </c>
      <c r="L9" s="128">
        <f t="shared" si="3"/>
        <v>0.14285714285714285</v>
      </c>
      <c r="M9" s="128">
        <f t="shared" si="1"/>
        <v>6.7226890756302518E-2</v>
      </c>
      <c r="N9" s="128">
        <f t="shared" si="1"/>
        <v>0.33613445378151263</v>
      </c>
      <c r="O9" s="128">
        <f t="shared" si="1"/>
        <v>5.8823529411764705E-2</v>
      </c>
      <c r="P9" s="128">
        <f t="shared" si="1"/>
        <v>8.4033613445378148E-3</v>
      </c>
      <c r="Q9" s="128">
        <f t="shared" si="1"/>
        <v>0</v>
      </c>
      <c r="R9" s="116">
        <f>'Su02.25'!$K$60</f>
        <v>47</v>
      </c>
    </row>
    <row r="10" spans="1:23" ht="51.75">
      <c r="B10" s="181" t="str">
        <f>B2</f>
        <v># Printed</v>
      </c>
      <c r="C10" s="180" t="str">
        <f t="shared" ref="C10:I10" si="4">C2</f>
        <v>Bypass</v>
      </c>
      <c r="D10" s="182" t="str">
        <f t="shared" si="4"/>
        <v>No Show</v>
      </c>
      <c r="E10" s="183" t="str">
        <f t="shared" si="4"/>
        <v>Declined</v>
      </c>
      <c r="F10" s="184" t="str">
        <f t="shared" si="4"/>
        <v>Duplicates</v>
      </c>
      <c r="G10" s="185" t="str">
        <f t="shared" si="4"/>
        <v>Digital-only</v>
      </c>
      <c r="H10" s="186" t="str">
        <f t="shared" si="4"/>
        <v>Stolen</v>
      </c>
      <c r="I10" s="187" t="str">
        <f t="shared" si="4"/>
        <v># Sold</v>
      </c>
    </row>
    <row r="11" spans="1:23" ht="30.75" customHeight="1">
      <c r="A11" s="117" t="s">
        <v>40</v>
      </c>
      <c r="B11" s="118">
        <f>SUM(B3:B9)</f>
        <v>429</v>
      </c>
      <c r="C11" s="118">
        <f t="shared" ref="C11:I11" si="5">SUM(C3:C9)</f>
        <v>25</v>
      </c>
      <c r="D11" s="118">
        <f t="shared" si="5"/>
        <v>36</v>
      </c>
      <c r="E11" s="118">
        <f t="shared" si="5"/>
        <v>144</v>
      </c>
      <c r="F11" s="118">
        <f t="shared" si="5"/>
        <v>26</v>
      </c>
      <c r="G11" s="118">
        <f t="shared" si="5"/>
        <v>6</v>
      </c>
      <c r="H11" s="118">
        <f t="shared" si="5"/>
        <v>1</v>
      </c>
      <c r="I11" s="118">
        <f t="shared" si="5"/>
        <v>199</v>
      </c>
    </row>
    <row r="32" ht="6" customHeight="1"/>
    <row r="33" ht="6" customHeight="1"/>
  </sheetData>
  <mergeCells count="1">
    <mergeCell ref="A1:W1"/>
  </mergeCells>
  <phoneticPr fontId="18" type="noConversion"/>
  <printOptions horizontalCentered="1"/>
  <pageMargins left="0.25" right="0.25" top="0.25" bottom="0.25" header="0.3" footer="0.3"/>
  <pageSetup scale="67" orientation="landscape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00.00</vt:lpstr>
      <vt:lpstr>m02.19</vt:lpstr>
      <vt:lpstr>Tu02.20</vt:lpstr>
      <vt:lpstr>W02.21</vt:lpstr>
      <vt:lpstr>Th02.22</vt:lpstr>
      <vt:lpstr>F02.23</vt:lpstr>
      <vt:lpstr>Sa02.24</vt:lpstr>
      <vt:lpstr>Su02.25</vt:lpstr>
      <vt:lpstr>SUM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Blair Berger</dc:creator>
  <cp:lastModifiedBy>Blair Berger</cp:lastModifiedBy>
  <cp:lastPrinted>2024-04-02T17:07:05Z</cp:lastPrinted>
  <dcterms:created xsi:type="dcterms:W3CDTF">2024-02-21T16:27:09Z</dcterms:created>
  <dcterms:modified xsi:type="dcterms:W3CDTF">2024-04-02T21:05:27Z</dcterms:modified>
</cp:coreProperties>
</file>