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5.09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2" l="1"/>
  <c r="Q11" i="12"/>
  <c r="P11" i="12"/>
  <c r="O11" i="12"/>
  <c r="N11" i="12"/>
  <c r="M11" i="12"/>
  <c r="L11" i="12"/>
  <c r="K11" i="12"/>
  <c r="J11" i="12"/>
  <c r="I11" i="12"/>
  <c r="H11" i="12"/>
  <c r="G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R9" i="12"/>
  <c r="Q9" i="12"/>
  <c r="P9" i="12"/>
  <c r="O9" i="12"/>
  <c r="N9" i="12"/>
  <c r="M9" i="12"/>
  <c r="L9" i="12"/>
  <c r="K9" i="12"/>
  <c r="J9" i="12"/>
  <c r="I9" i="12"/>
  <c r="H9" i="12"/>
  <c r="G9" i="12"/>
  <c r="R8" i="12"/>
  <c r="Q8" i="12"/>
  <c r="P8" i="12"/>
  <c r="O8" i="12"/>
  <c r="N8" i="12"/>
  <c r="M8" i="12"/>
  <c r="L8" i="12"/>
  <c r="K8" i="12"/>
  <c r="J8" i="12"/>
  <c r="I8" i="12"/>
  <c r="H8" i="12"/>
  <c r="G8" i="12"/>
  <c r="R7" i="12"/>
  <c r="Q7" i="12"/>
  <c r="P7" i="12"/>
  <c r="O7" i="12"/>
  <c r="N7" i="12"/>
  <c r="M7" i="12"/>
  <c r="L7" i="12"/>
  <c r="K7" i="12"/>
  <c r="J7" i="12"/>
  <c r="I7" i="12"/>
  <c r="H7" i="12"/>
  <c r="G7" i="12"/>
  <c r="R6" i="12"/>
  <c r="Q6" i="12"/>
  <c r="P6" i="12"/>
  <c r="O6" i="12"/>
  <c r="N6" i="12"/>
  <c r="M6" i="12"/>
  <c r="L6" i="12"/>
  <c r="K6" i="12"/>
  <c r="J6" i="12"/>
  <c r="I6" i="12"/>
  <c r="H6" i="12"/>
  <c r="G6" i="12"/>
  <c r="L5" i="12"/>
  <c r="K5" i="12"/>
  <c r="J5" i="12"/>
  <c r="R5" i="12"/>
  <c r="P5" i="12"/>
  <c r="Q5" i="12"/>
  <c r="O5" i="12"/>
  <c r="N5" i="12"/>
  <c r="M5" i="12"/>
  <c r="G5" i="12"/>
  <c r="I5" i="12"/>
  <c r="H5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B11" i="12"/>
  <c r="AF11" i="14" s="1"/>
  <c r="Z11" i="12"/>
  <c r="Y11" i="12"/>
  <c r="X11" i="12"/>
  <c r="W11" i="12"/>
  <c r="V11" i="12"/>
  <c r="U11" i="12"/>
  <c r="T11" i="12"/>
  <c r="S11" i="12"/>
  <c r="AB10" i="12"/>
  <c r="AF10" i="14" s="1"/>
  <c r="Z10" i="12"/>
  <c r="Y10" i="12"/>
  <c r="X10" i="12"/>
  <c r="W10" i="12"/>
  <c r="V10" i="12"/>
  <c r="U10" i="12"/>
  <c r="T10" i="12"/>
  <c r="S10" i="12"/>
  <c r="AB9" i="12"/>
  <c r="AF9" i="14" s="1"/>
  <c r="Z9" i="12"/>
  <c r="Y9" i="12"/>
  <c r="X9" i="12"/>
  <c r="W9" i="12"/>
  <c r="V9" i="12"/>
  <c r="U9" i="12"/>
  <c r="T9" i="12"/>
  <c r="S9" i="12"/>
  <c r="AB8" i="12"/>
  <c r="AF8" i="14" s="1"/>
  <c r="Z8" i="12"/>
  <c r="Y8" i="12"/>
  <c r="X8" i="12"/>
  <c r="W8" i="12"/>
  <c r="V8" i="12"/>
  <c r="U8" i="12"/>
  <c r="T8" i="12"/>
  <c r="S8" i="12"/>
  <c r="AB7" i="12"/>
  <c r="AF7" i="14" s="1"/>
  <c r="Z7" i="12"/>
  <c r="Y7" i="12"/>
  <c r="X7" i="12"/>
  <c r="W7" i="12"/>
  <c r="V7" i="12"/>
  <c r="U7" i="12"/>
  <c r="T7" i="12"/>
  <c r="S7" i="12"/>
  <c r="AB6" i="12"/>
  <c r="AF6" i="14" s="1"/>
  <c r="Z6" i="12"/>
  <c r="Y6" i="12"/>
  <c r="X6" i="12"/>
  <c r="W6" i="12"/>
  <c r="V6" i="12"/>
  <c r="U6" i="12"/>
  <c r="T6" i="12"/>
  <c r="S6" i="12"/>
  <c r="AB5" i="12"/>
  <c r="AF5" i="14" s="1"/>
  <c r="S5" i="12"/>
  <c r="Z5" i="12"/>
  <c r="Y5" i="12"/>
  <c r="X5" i="12"/>
  <c r="W5" i="12"/>
  <c r="V5" i="12"/>
  <c r="U5" i="12"/>
  <c r="T5" i="12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<sst xmlns="http://schemas.openxmlformats.org/spreadsheetml/2006/main" count="1040" uniqueCount="80">
  <si>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</si>
  <si>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</si>
  <si>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</si>
  <si>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</si>
  <si>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</si>
  <si>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</si>
  <si>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</si>
  <si>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</si>
  <si>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</si>
  <si>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</si>
  <si>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</si>
  <si>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</si>
  <si>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</si>
  <si>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</si>
  <si>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</si>
  <si>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</si>
  <si>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</si>
  <si>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</si>
  <si>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</si>
  <si>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</si>
  <si>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</si>
  <si>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</si>
  <si>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</si>
  <si>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</si>
  <si>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</si>
  <si>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</si>
  <si>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</si>
  <si>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</si>
  <si>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</si>
  <si>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</si>
  <si>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</si>
  <si>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</si>
  <si>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</si>
  <si>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</si>
  <si>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</si>
  <si>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</si>
  <si>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</si>
  <si>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</si>
  <si>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</si>
  <si>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</si>
  <si>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</si>
  <si>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</si>
  <si>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</si>
  <si>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</si>
  <si>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</si>
  <si>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</si>
  <si>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</si>
  <si>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</si>
  <si>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</si>
  <si>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</si>
  <si>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</si>
  <si>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</si>
  <si>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</si>
  <si>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</si>
  <si>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</si>
  <si>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</si>
  <si>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</si>
  <si>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</si>
  <si>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</si>
  <si>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</si>
  <si>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</si>
  <si>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</si>
  <si>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</si>
  <si>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</si>
  <si>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</si>
  <si>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</si>
  <si>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</si>
  <si>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</si>
  <si>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</si>
  <si>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</si>
  <si>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</si>
  <si>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</si>
  <si>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ReCreation Adventure Tours</t>
  </si>
  <si>
    <t>PRA</t>
  </si>
  <si>
    <t>Scott Johnson Middle School</t>
  </si>
  <si>
    <t>Bay Area Christian School</t>
  </si>
  <si>
    <t>Mattel Environmental Security Team</t>
  </si>
  <si>
    <t>Parkers Graduation</t>
  </si>
  <si>
    <t>The Conference Board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</si>
  <si>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 xml:space="preserve">Person
</t>
    </r>
    <r>
      <rPr>
        <b/>
        <i/>
        <u/>
        <sz val="6"/>
        <color rgb="FFC00000"/>
        <rFont val="Calibri"/>
        <family val="2"/>
        <scheme val="minor"/>
      </rPr>
      <t>CONFIRM WITH LEGENDS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</si>
</sst>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u/>
      <sz val="6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2" fontId="0" fillId="9" borderId="43" xfId="0" applyNumberFormat="1" applyFill="1" applyBorder="1" applyAlignment="1">
      <alignment horizontal="center" vertical="center"/>
    </xf>
    <xf numFmtId="2" fontId="0" fillId="16" borderId="43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topLeftCell="A6" zoomScale="125" zoomScaleNormal="125" workbookViewId="0">
      <selection activeCell="E19" sqref="E19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36">
        <v>45421</v>
      </c>
      <c r="B1" s="336"/>
      <c r="C1" s="336"/>
      <c r="D1" s="336"/>
      <c r="E1" s="336"/>
      <c r="F1" s="337"/>
      <c r="G1" s="348" t="s">
        <v>18</v>
      </c>
      <c r="H1" s="349"/>
      <c r="I1" s="349"/>
      <c r="J1" s="349"/>
      <c r="K1" s="349"/>
      <c r="L1" s="349"/>
      <c r="M1" s="349"/>
      <c r="N1" s="349"/>
      <c r="O1" s="350"/>
      <c r="AB1" s="295"/>
    </row>
    <row r="2" spans="1:28" ht="16.5" customHeight="1" thickBot="1" x14ac:dyDescent="0.3">
      <c r="A2" s="338"/>
      <c r="B2" s="338"/>
      <c r="C2" s="338"/>
      <c r="D2" s="338"/>
      <c r="E2" s="338"/>
      <c r="F2" s="339"/>
      <c r="G2" s="351" t="s">
        <v>7</v>
      </c>
      <c r="H2" s="353" t="s">
        <v>20</v>
      </c>
      <c r="I2" s="354"/>
      <c r="J2" s="373" t="s">
        <v>7</v>
      </c>
      <c r="K2" s="375" t="s">
        <v>19</v>
      </c>
      <c r="L2" s="376"/>
      <c r="M2" s="355" t="s">
        <v>7</v>
      </c>
      <c r="N2" s="357" t="s">
        <v>3</v>
      </c>
      <c r="O2" s="358"/>
      <c r="P2" s="382" t="s">
        <v>8</v>
      </c>
      <c r="Q2" s="383"/>
      <c r="R2" s="384"/>
      <c r="S2" s="42"/>
      <c r="T2" s="385" t="s">
        <v>4</v>
      </c>
      <c r="U2" s="387" t="s">
        <v>5</v>
      </c>
      <c r="V2" s="340" t="s">
        <v>6</v>
      </c>
      <c r="W2" s="340" t="s">
        <v>23</v>
      </c>
      <c r="X2" s="385" t="s">
        <v>63</v>
      </c>
      <c r="Y2" s="340" t="s">
        <v>10</v>
      </c>
      <c r="Z2" s="359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52"/>
      <c r="H3" s="34" t="s">
        <v>12</v>
      </c>
      <c r="I3" s="35" t="s">
        <v>13</v>
      </c>
      <c r="J3" s="374"/>
      <c r="K3" s="36" t="s">
        <v>12</v>
      </c>
      <c r="L3" s="37" t="s">
        <v>13</v>
      </c>
      <c r="M3" s="356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6"/>
      <c r="U3" s="388"/>
      <c r="V3" s="341"/>
      <c r="W3" s="341"/>
      <c r="X3" s="386"/>
      <c r="Y3" s="341"/>
      <c r="Z3" s="360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69</v>
      </c>
      <c r="C5" s="58">
        <v>25</v>
      </c>
      <c r="D5" s="134" t="s">
        <v>70</v>
      </c>
      <c r="E5" s="53"/>
      <c r="F5" s="127" t="s">
        <v>62</v>
      </c>
      <c r="G5" s="32" t="str">
        <f t="shared" ref="G5:I11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ref="J5:O11" si="1">IF($D5="public","-","")</f>
        <v>-</v>
      </c>
      <c r="K5" s="19" t="str">
        <f t="shared" si="1"/>
        <v>-</v>
      </c>
      <c r="L5" s="20" t="str">
        <f t="shared" si="1"/>
        <v>-</v>
      </c>
      <c r="M5" s="102" t="str">
        <f t="shared" si="1"/>
        <v>-</v>
      </c>
      <c r="N5" s="19" t="str">
        <f t="shared" si="1"/>
        <v>-</v>
      </c>
      <c r="O5" s="20" t="str">
        <f t="shared" si="1"/>
        <v>-</v>
      </c>
      <c r="P5" s="333" t="str">
        <f t="shared" ref="P5:P11" si="2">IF($D5="public","","-")</f>
        <v/>
      </c>
      <c r="Q5" s="331" t="str">
        <f t="shared" ref="Q5:R11" si="3">IF($D5="public","-","")</f>
        <v>-</v>
      </c>
      <c r="R5" s="334" t="str">
        <f t="shared" si="3"/>
        <v>-</v>
      </c>
      <c r="S5" s="31">
        <f t="shared" ref="S5:S36" si="4">IF($D5="public",A5+TIME(2,0,0),"-")</f>
        <v>0.5</v>
      </c>
      <c r="T5" s="66" t="str">
        <f t="shared" ref="T5:Z15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23</v>
      </c>
      <c r="AB5" s="293">
        <f t="shared" ref="AB5:AB36" si="6">IF($D5="public",C5-AA5,"-")</f>
        <v>2</v>
      </c>
    </row>
    <row r="6" spans="1:28" ht="20.100000000000001" customHeight="1" x14ac:dyDescent="0.25">
      <c r="A6" s="51">
        <v>0.45833333333333331</v>
      </c>
      <c r="B6" s="298" t="s">
        <v>69</v>
      </c>
      <c r="C6" s="58">
        <v>25</v>
      </c>
      <c r="D6" s="134" t="s">
        <v>70</v>
      </c>
      <c r="E6" s="53"/>
      <c r="F6" s="127" t="s">
        <v>62</v>
      </c>
      <c r="G6" s="32" t="str">
        <f t="shared" si="0"/>
        <v/>
      </c>
      <c r="H6" s="19" t="str">
        <f t="shared" si="0"/>
        <v/>
      </c>
      <c r="I6" s="20" t="str">
        <f t="shared" si="0"/>
        <v/>
      </c>
      <c r="J6" s="33" t="str">
        <f t="shared" si="1"/>
        <v>-</v>
      </c>
      <c r="K6" s="19" t="str">
        <f t="shared" si="1"/>
        <v>-</v>
      </c>
      <c r="L6" s="20" t="str">
        <f t="shared" si="1"/>
        <v>-</v>
      </c>
      <c r="M6" s="102" t="str">
        <f t="shared" si="1"/>
        <v>-</v>
      </c>
      <c r="N6" s="19" t="str">
        <f t="shared" si="1"/>
        <v>-</v>
      </c>
      <c r="O6" s="20" t="str">
        <f t="shared" si="1"/>
        <v>-</v>
      </c>
      <c r="P6" s="333" t="str">
        <f t="shared" si="2"/>
        <v/>
      </c>
      <c r="Q6" s="331" t="str">
        <f t="shared" si="3"/>
        <v>-</v>
      </c>
      <c r="R6" s="334" t="str">
        <f t="shared" si="3"/>
        <v>-</v>
      </c>
      <c r="S6" s="31">
        <f t="shared" si="4"/>
        <v>0.54166666666666663</v>
      </c>
      <c r="T6" s="66" t="str">
        <f t="shared" si="5"/>
        <v/>
      </c>
      <c r="U6" s="67" t="str">
        <f t="shared" si="5"/>
        <v/>
      </c>
      <c r="V6" s="68" t="str">
        <f t="shared" si="5"/>
        <v/>
      </c>
      <c r="W6" s="68" t="str">
        <f t="shared" si="5"/>
        <v/>
      </c>
      <c r="X6" s="66" t="str">
        <f t="shared" si="5"/>
        <v/>
      </c>
      <c r="Y6" s="68" t="str">
        <f t="shared" si="5"/>
        <v/>
      </c>
      <c r="Z6" s="69" t="str">
        <f t="shared" si="5"/>
        <v/>
      </c>
      <c r="AA6" s="294">
        <v>23</v>
      </c>
      <c r="AB6" s="293">
        <f t="shared" si="6"/>
        <v>2</v>
      </c>
    </row>
    <row r="7" spans="1:28" ht="20.100000000000001" customHeight="1" x14ac:dyDescent="0.25">
      <c r="A7" s="51">
        <v>0.5</v>
      </c>
      <c r="B7" s="298" t="s">
        <v>69</v>
      </c>
      <c r="C7" s="58">
        <v>25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1"/>
        <v>-</v>
      </c>
      <c r="K7" s="19" t="str">
        <f t="shared" si="1"/>
        <v>-</v>
      </c>
      <c r="L7" s="20" t="str">
        <f t="shared" si="1"/>
        <v>-</v>
      </c>
      <c r="M7" s="102" t="str">
        <f t="shared" si="1"/>
        <v>-</v>
      </c>
      <c r="N7" s="19" t="str">
        <f t="shared" si="1"/>
        <v>-</v>
      </c>
      <c r="O7" s="20" t="str">
        <f t="shared" si="1"/>
        <v>-</v>
      </c>
      <c r="P7" s="333" t="str">
        <f t="shared" si="2"/>
        <v/>
      </c>
      <c r="Q7" s="331" t="str">
        <f t="shared" si="3"/>
        <v>-</v>
      </c>
      <c r="R7" s="334" t="str">
        <f t="shared" si="3"/>
        <v>-</v>
      </c>
      <c r="S7" s="31">
        <f t="shared" si="4"/>
        <v>0.58333333333333337</v>
      </c>
      <c r="T7" s="66" t="str">
        <f t="shared" si="5"/>
        <v/>
      </c>
      <c r="U7" s="67" t="str">
        <f t="shared" si="5"/>
        <v/>
      </c>
      <c r="V7" s="68" t="str">
        <f t="shared" si="5"/>
        <v/>
      </c>
      <c r="W7" s="68" t="str">
        <f t="shared" si="5"/>
        <v/>
      </c>
      <c r="X7" s="66" t="str">
        <f t="shared" si="5"/>
        <v/>
      </c>
      <c r="Y7" s="68" t="str">
        <f t="shared" si="5"/>
        <v/>
      </c>
      <c r="Z7" s="69" t="str">
        <f t="shared" si="5"/>
        <v/>
      </c>
      <c r="AA7" s="294">
        <v>23</v>
      </c>
      <c r="AB7" s="293">
        <f t="shared" si="6"/>
        <v>2</v>
      </c>
    </row>
    <row r="8" spans="1:28" ht="20.100000000000001" customHeight="1" x14ac:dyDescent="0.25">
      <c r="A8" s="51">
        <v>4.1666666666666664E-2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1"/>
        <v>-</v>
      </c>
      <c r="K8" s="19" t="str">
        <f t="shared" si="1"/>
        <v>-</v>
      </c>
      <c r="L8" s="20" t="str">
        <f t="shared" si="1"/>
        <v>-</v>
      </c>
      <c r="M8" s="102" t="str">
        <f t="shared" si="1"/>
        <v>-</v>
      </c>
      <c r="N8" s="19" t="str">
        <f t="shared" si="1"/>
        <v>-</v>
      </c>
      <c r="O8" s="20" t="str">
        <f t="shared" si="1"/>
        <v>-</v>
      </c>
      <c r="P8" s="333" t="str">
        <f t="shared" si="2"/>
        <v/>
      </c>
      <c r="Q8" s="331" t="str">
        <f t="shared" si="3"/>
        <v>-</v>
      </c>
      <c r="R8" s="334" t="str">
        <f t="shared" si="3"/>
        <v>-</v>
      </c>
      <c r="S8" s="31">
        <f t="shared" si="4"/>
        <v>0.125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20</v>
      </c>
      <c r="AB8" s="293">
        <f t="shared" si="6"/>
        <v>15</v>
      </c>
    </row>
    <row r="9" spans="1:28" ht="20.100000000000001" customHeight="1" x14ac:dyDescent="0.25">
      <c r="A9" s="51">
        <v>8.3333333333333329E-2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1"/>
        <v>-</v>
      </c>
      <c r="K9" s="19" t="str">
        <f t="shared" si="1"/>
        <v>-</v>
      </c>
      <c r="L9" s="20" t="str">
        <f t="shared" si="1"/>
        <v>-</v>
      </c>
      <c r="M9" s="102" t="str">
        <f t="shared" si="1"/>
        <v>-</v>
      </c>
      <c r="N9" s="19" t="str">
        <f t="shared" si="1"/>
        <v>-</v>
      </c>
      <c r="O9" s="20" t="str">
        <f t="shared" si="1"/>
        <v>-</v>
      </c>
      <c r="P9" s="333" t="str">
        <f t="shared" si="2"/>
        <v/>
      </c>
      <c r="Q9" s="331" t="str">
        <f t="shared" si="3"/>
        <v>-</v>
      </c>
      <c r="R9" s="334" t="str">
        <f t="shared" si="3"/>
        <v>-</v>
      </c>
      <c r="S9" s="31">
        <f t="shared" si="4"/>
        <v>0.16666666666666666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20</v>
      </c>
      <c r="AB9" s="293">
        <f t="shared" si="6"/>
        <v>15</v>
      </c>
    </row>
    <row r="10" spans="1:28" ht="20.100000000000001" customHeight="1" x14ac:dyDescent="0.25">
      <c r="A10" s="51">
        <v>0.125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si="0"/>
        <v/>
      </c>
      <c r="H10" s="19" t="str">
        <f t="shared" si="0"/>
        <v/>
      </c>
      <c r="I10" s="20" t="str">
        <f t="shared" si="0"/>
        <v/>
      </c>
      <c r="J10" s="33" t="str">
        <f t="shared" si="1"/>
        <v>-</v>
      </c>
      <c r="K10" s="19" t="str">
        <f t="shared" si="1"/>
        <v>-</v>
      </c>
      <c r="L10" s="20" t="str">
        <f t="shared" si="1"/>
        <v>-</v>
      </c>
      <c r="M10" s="102" t="str">
        <f t="shared" si="1"/>
        <v>-</v>
      </c>
      <c r="N10" s="19" t="str">
        <f t="shared" si="1"/>
        <v>-</v>
      </c>
      <c r="O10" s="20" t="str">
        <f t="shared" si="1"/>
        <v>-</v>
      </c>
      <c r="P10" s="333" t="str">
        <f t="shared" si="2"/>
        <v/>
      </c>
      <c r="Q10" s="331" t="str">
        <f t="shared" si="3"/>
        <v>-</v>
      </c>
      <c r="R10" s="334" t="str">
        <f t="shared" si="3"/>
        <v>-</v>
      </c>
      <c r="S10" s="31">
        <f t="shared" si="4"/>
        <v>0.20833333333333331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26</v>
      </c>
      <c r="AB10" s="293">
        <f t="shared" si="6"/>
        <v>9</v>
      </c>
    </row>
    <row r="11" spans="1:28" ht="20.100000000000001" customHeight="1" x14ac:dyDescent="0.25">
      <c r="A11" s="51">
        <v>0.16666666666666666</v>
      </c>
      <c r="B11" s="298" t="s">
        <v>71</v>
      </c>
      <c r="C11" s="58">
        <v>35</v>
      </c>
      <c r="D11" s="134" t="s">
        <v>70</v>
      </c>
      <c r="E11" s="53"/>
      <c r="F11" s="127" t="s">
        <v>62</v>
      </c>
      <c r="G11" s="32" t="str">
        <f t="shared" si="0"/>
        <v/>
      </c>
      <c r="H11" s="19" t="str">
        <f t="shared" si="0"/>
        <v/>
      </c>
      <c r="I11" s="20" t="str">
        <f t="shared" si="0"/>
        <v/>
      </c>
      <c r="J11" s="33" t="str">
        <f t="shared" si="1"/>
        <v>-</v>
      </c>
      <c r="K11" s="19" t="str">
        <f t="shared" si="1"/>
        <v>-</v>
      </c>
      <c r="L11" s="20" t="str">
        <f t="shared" si="1"/>
        <v>-</v>
      </c>
      <c r="M11" s="102" t="str">
        <f t="shared" si="1"/>
        <v>-</v>
      </c>
      <c r="N11" s="19" t="str">
        <f t="shared" si="1"/>
        <v>-</v>
      </c>
      <c r="O11" s="20" t="str">
        <f t="shared" si="1"/>
        <v>-</v>
      </c>
      <c r="P11" s="333" t="str">
        <f t="shared" si="2"/>
        <v/>
      </c>
      <c r="Q11" s="331" t="str">
        <f t="shared" si="3"/>
        <v>-</v>
      </c>
      <c r="R11" s="334" t="str">
        <f t="shared" si="3"/>
        <v>-</v>
      </c>
      <c r="S11" s="31">
        <f t="shared" si="4"/>
        <v>0.25</v>
      </c>
      <c r="T11" s="66" t="str">
        <f t="shared" si="5"/>
        <v/>
      </c>
      <c r="U11" s="67" t="str">
        <f t="shared" si="5"/>
        <v/>
      </c>
      <c r="V11" s="68" t="str">
        <f t="shared" si="5"/>
        <v/>
      </c>
      <c r="W11" s="68" t="str">
        <f t="shared" si="5"/>
        <v/>
      </c>
      <c r="X11" s="66" t="str">
        <f t="shared" si="5"/>
        <v/>
      </c>
      <c r="Y11" s="68" t="str">
        <f t="shared" si="5"/>
        <v/>
      </c>
      <c r="Z11" s="69" t="str">
        <f t="shared" si="5"/>
        <v/>
      </c>
      <c r="AA11" s="294">
        <v>0</v>
      </c>
      <c r="AB11" s="293">
        <f t="shared" si="6"/>
        <v>35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ref="G12:I15" si="7">IF($D12="public","-","")</f>
        <v/>
      </c>
      <c r="H12" s="19" t="str">
        <f t="shared" ref="H12:H36" si="8">IF($D12="public","-","")</f>
        <v/>
      </c>
      <c r="I12" s="20" t="str">
        <f t="shared" si="7"/>
        <v/>
      </c>
      <c r="J12" s="33" t="str">
        <f t="shared" ref="J12:L15" si="9">IF($D12="public","","-")</f>
        <v>-</v>
      </c>
      <c r="K12" s="19" t="str">
        <f t="shared" si="9"/>
        <v>-</v>
      </c>
      <c r="L12" s="20" t="str">
        <f t="shared" si="9"/>
        <v>-</v>
      </c>
      <c r="M12" s="102" t="str">
        <f t="shared" ref="M12:O15" si="10">IF($D12="public","","-")</f>
        <v>-</v>
      </c>
      <c r="N12" s="19" t="str">
        <f t="shared" si="10"/>
        <v>-</v>
      </c>
      <c r="O12" s="20" t="str">
        <f t="shared" si="10"/>
        <v>-</v>
      </c>
      <c r="P12" s="38" t="str">
        <f t="shared" ref="P12:P36" si="11">IF($D12="public","-","")</f>
        <v/>
      </c>
      <c r="Q12" s="331" t="str">
        <f t="shared" ref="Q12:R24" si="12">IF($D12="public","","-")</f>
        <v>-</v>
      </c>
      <c r="R12" s="98" t="str">
        <f t="shared" si="12"/>
        <v>-</v>
      </c>
      <c r="S12" s="31" t="str">
        <f t="shared" si="4"/>
        <v>-</v>
      </c>
      <c r="T12" s="66" t="str">
        <f t="shared" si="5"/>
        <v>-</v>
      </c>
      <c r="U12" s="67" t="str">
        <f t="shared" si="5"/>
        <v>-</v>
      </c>
      <c r="V12" s="68" t="str">
        <f t="shared" si="5"/>
        <v>-</v>
      </c>
      <c r="W12" s="68" t="str">
        <f t="shared" si="5"/>
        <v>-</v>
      </c>
      <c r="X12" s="66" t="str">
        <f t="shared" si="5"/>
        <v>-</v>
      </c>
      <c r="Y12" s="68" t="str">
        <f t="shared" si="5"/>
        <v>-</v>
      </c>
      <c r="Z12" s="69" t="str">
        <f t="shared" si="5"/>
        <v>-</v>
      </c>
      <c r="AB12" s="293" t="str">
        <f t="shared" si="6"/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 t="shared" si="7"/>
        <v/>
      </c>
      <c r="H13" s="19" t="str">
        <f t="shared" si="8"/>
        <v/>
      </c>
      <c r="I13" s="20" t="str">
        <f t="shared" si="7"/>
        <v/>
      </c>
      <c r="J13" s="33" t="str">
        <f t="shared" si="9"/>
        <v>-</v>
      </c>
      <c r="K13" s="19" t="str">
        <f t="shared" si="9"/>
        <v>-</v>
      </c>
      <c r="L13" s="20" t="str">
        <f t="shared" si="9"/>
        <v>-</v>
      </c>
      <c r="M13" s="102" t="str">
        <f t="shared" si="10"/>
        <v>-</v>
      </c>
      <c r="N13" s="19" t="str">
        <f t="shared" si="10"/>
        <v>-</v>
      </c>
      <c r="O13" s="20" t="str">
        <f t="shared" si="10"/>
        <v>-</v>
      </c>
      <c r="P13" s="38" t="str">
        <f t="shared" si="11"/>
        <v/>
      </c>
      <c r="Q13" s="331" t="str">
        <f t="shared" si="12"/>
        <v>-</v>
      </c>
      <c r="R13" s="98" t="str">
        <f t="shared" si="12"/>
        <v>-</v>
      </c>
      <c r="S13" s="31" t="str">
        <f t="shared" si="4"/>
        <v>-</v>
      </c>
      <c r="T13" s="66" t="str">
        <f t="shared" si="5"/>
        <v>-</v>
      </c>
      <c r="U13" s="67" t="str">
        <f t="shared" si="5"/>
        <v>-</v>
      </c>
      <c r="V13" s="68" t="str">
        <f t="shared" si="5"/>
        <v>-</v>
      </c>
      <c r="W13" s="68" t="str">
        <f t="shared" si="5"/>
        <v>-</v>
      </c>
      <c r="X13" s="66" t="str">
        <f t="shared" si="5"/>
        <v>-</v>
      </c>
      <c r="Y13" s="68" t="str">
        <f t="shared" si="5"/>
        <v>-</v>
      </c>
      <c r="Z13" s="69" t="str">
        <f t="shared" si="5"/>
        <v>-</v>
      </c>
      <c r="AB13" s="293" t="str">
        <f t="shared" si="6"/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7"/>
        <v/>
      </c>
      <c r="H14" s="19" t="str">
        <f t="shared" si="8"/>
        <v/>
      </c>
      <c r="I14" s="20" t="str">
        <f t="shared" si="7"/>
        <v/>
      </c>
      <c r="J14" s="33" t="str">
        <f t="shared" si="9"/>
        <v>-</v>
      </c>
      <c r="K14" s="19" t="str">
        <f t="shared" si="9"/>
        <v>-</v>
      </c>
      <c r="L14" s="20" t="str">
        <f t="shared" si="9"/>
        <v>-</v>
      </c>
      <c r="M14" s="102" t="str">
        <f t="shared" si="10"/>
        <v>-</v>
      </c>
      <c r="N14" s="19" t="str">
        <f t="shared" si="10"/>
        <v>-</v>
      </c>
      <c r="O14" s="20" t="str">
        <f t="shared" si="10"/>
        <v>-</v>
      </c>
      <c r="P14" s="38" t="str">
        <f t="shared" si="11"/>
        <v/>
      </c>
      <c r="Q14" s="331" t="str">
        <f t="shared" si="12"/>
        <v>-</v>
      </c>
      <c r="R14" s="98" t="str">
        <f t="shared" si="12"/>
        <v>-</v>
      </c>
      <c r="S14" s="31" t="str">
        <f t="shared" si="4"/>
        <v>-</v>
      </c>
      <c r="T14" s="66" t="str">
        <f t="shared" si="5"/>
        <v>-</v>
      </c>
      <c r="U14" s="67" t="str">
        <f t="shared" si="5"/>
        <v>-</v>
      </c>
      <c r="V14" s="68" t="str">
        <f t="shared" si="5"/>
        <v>-</v>
      </c>
      <c r="W14" s="68" t="str">
        <f t="shared" si="5"/>
        <v>-</v>
      </c>
      <c r="X14" s="66" t="str">
        <f t="shared" si="5"/>
        <v>-</v>
      </c>
      <c r="Y14" s="68" t="str">
        <f t="shared" si="5"/>
        <v>-</v>
      </c>
      <c r="Z14" s="69" t="str">
        <f t="shared" si="5"/>
        <v>-</v>
      </c>
      <c r="AB14" s="293" t="str">
        <f t="shared" si="6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7"/>
        <v/>
      </c>
      <c r="H15" s="19" t="str">
        <f t="shared" si="8"/>
        <v/>
      </c>
      <c r="I15" s="20" t="str">
        <f t="shared" si="7"/>
        <v/>
      </c>
      <c r="J15" s="33" t="str">
        <f t="shared" si="9"/>
        <v>-</v>
      </c>
      <c r="K15" s="19" t="str">
        <f t="shared" si="9"/>
        <v>-</v>
      </c>
      <c r="L15" s="20" t="str">
        <f t="shared" si="9"/>
        <v>-</v>
      </c>
      <c r="M15" s="102" t="str">
        <f t="shared" si="10"/>
        <v>-</v>
      </c>
      <c r="N15" s="19" t="str">
        <f t="shared" si="10"/>
        <v>-</v>
      </c>
      <c r="O15" s="20" t="str">
        <f t="shared" si="10"/>
        <v>-</v>
      </c>
      <c r="P15" s="38" t="str">
        <f t="shared" si="11"/>
        <v/>
      </c>
      <c r="Q15" s="331" t="str">
        <f t="shared" si="12"/>
        <v>-</v>
      </c>
      <c r="R15" s="98" t="str">
        <f t="shared" si="12"/>
        <v>-</v>
      </c>
      <c r="S15" s="31" t="str">
        <f t="shared" si="4"/>
        <v>-</v>
      </c>
      <c r="T15" s="66" t="str">
        <f t="shared" si="5"/>
        <v>-</v>
      </c>
      <c r="U15" s="67" t="str">
        <f t="shared" si="5"/>
        <v>-</v>
      </c>
      <c r="V15" s="68" t="str">
        <f t="shared" si="5"/>
        <v>-</v>
      </c>
      <c r="W15" s="68" t="str">
        <f t="shared" si="5"/>
        <v>-</v>
      </c>
      <c r="X15" s="66" t="str">
        <f t="shared" si="5"/>
        <v>-</v>
      </c>
      <c r="Y15" s="68" t="str">
        <f t="shared" si="5"/>
        <v>-</v>
      </c>
      <c r="Z15" s="69" t="str">
        <f t="shared" si="5"/>
        <v>-</v>
      </c>
      <c r="AB15" s="293" t="str">
        <f t="shared" si="6"/>
        <v>-</v>
      </c>
    </row>
    <row r="16" spans="1:28" ht="23.25" customHeight="1" x14ac:dyDescent="0.25">
      <c r="A16" s="59">
        <v>0.40625</v>
      </c>
      <c r="B16" s="335" t="s">
        <v>72</v>
      </c>
      <c r="C16" s="61">
        <v>35</v>
      </c>
      <c r="D16" s="137" t="s">
        <v>3</v>
      </c>
      <c r="E16" s="63" t="s">
        <v>61</v>
      </c>
      <c r="F16" s="130" t="s">
        <v>62</v>
      </c>
      <c r="G16" s="32" t="s">
        <v>9</v>
      </c>
      <c r="H16" s="17" t="s">
        <v>9</v>
      </c>
      <c r="I16" s="18" t="s">
        <v>9</v>
      </c>
      <c r="J16" s="33" t="s">
        <v>9</v>
      </c>
      <c r="K16" s="17" t="s">
        <v>9</v>
      </c>
      <c r="L16" s="18" t="s">
        <v>9</v>
      </c>
      <c r="M16" s="102"/>
      <c r="N16" s="17"/>
      <c r="O16" s="18"/>
      <c r="P16" s="38" t="s">
        <v>9</v>
      </c>
      <c r="Q16" s="39" t="s">
        <v>9</v>
      </c>
      <c r="R16" s="98"/>
      <c r="S16" s="13" t="s">
        <v>9</v>
      </c>
      <c r="T16" s="27" t="s">
        <v>9</v>
      </c>
      <c r="U16" s="28" t="s">
        <v>9</v>
      </c>
      <c r="V16" s="29" t="s">
        <v>9</v>
      </c>
      <c r="W16" s="29" t="s">
        <v>9</v>
      </c>
      <c r="X16" s="27" t="s">
        <v>9</v>
      </c>
      <c r="Y16" s="29" t="s">
        <v>9</v>
      </c>
      <c r="Z16" s="16" t="s">
        <v>9</v>
      </c>
      <c r="AB16" s="61" t="s">
        <v>9</v>
      </c>
    </row>
    <row r="17" spans="1:28" ht="23.25" customHeight="1" x14ac:dyDescent="0.25">
      <c r="A17" s="59">
        <v>0.42708333333333331</v>
      </c>
      <c r="B17" s="335" t="s">
        <v>73</v>
      </c>
      <c r="C17" s="61">
        <v>58</v>
      </c>
      <c r="D17" s="137" t="s">
        <v>3</v>
      </c>
      <c r="E17" s="63" t="s">
        <v>61</v>
      </c>
      <c r="F17" s="130" t="s">
        <v>62</v>
      </c>
      <c r="G17" s="32" t="s">
        <v>9</v>
      </c>
      <c r="H17" s="17" t="s">
        <v>9</v>
      </c>
      <c r="I17" s="18" t="s">
        <v>9</v>
      </c>
      <c r="J17" s="33" t="s">
        <v>9</v>
      </c>
      <c r="K17" s="17" t="s">
        <v>9</v>
      </c>
      <c r="L17" s="18" t="s">
        <v>9</v>
      </c>
      <c r="M17" s="102"/>
      <c r="N17" s="17"/>
      <c r="O17" s="18"/>
      <c r="P17" s="38" t="s">
        <v>9</v>
      </c>
      <c r="Q17" s="39" t="s">
        <v>9</v>
      </c>
      <c r="R17" s="98"/>
      <c r="S17" s="13" t="s">
        <v>9</v>
      </c>
      <c r="T17" s="27" t="s">
        <v>9</v>
      </c>
      <c r="U17" s="28" t="s">
        <v>9</v>
      </c>
      <c r="V17" s="29" t="s">
        <v>9</v>
      </c>
      <c r="W17" s="29" t="s">
        <v>9</v>
      </c>
      <c r="X17" s="27" t="s">
        <v>9</v>
      </c>
      <c r="Y17" s="29" t="s">
        <v>9</v>
      </c>
      <c r="Z17" s="16" t="s">
        <v>9</v>
      </c>
      <c r="AB17" s="61" t="s">
        <v>9</v>
      </c>
    </row>
    <row r="18" spans="1:28" ht="23.25" customHeight="1" x14ac:dyDescent="0.25">
      <c r="A18" s="59">
        <v>0.4375</v>
      </c>
      <c r="B18" s="335" t="s">
        <v>74</v>
      </c>
      <c r="C18" s="61">
        <v>201</v>
      </c>
      <c r="D18" s="137" t="s">
        <v>3</v>
      </c>
      <c r="E18" s="63" t="s">
        <v>79</v>
      </c>
      <c r="F18" s="130" t="s">
        <v>62</v>
      </c>
      <c r="G18" s="32" t="s">
        <v>9</v>
      </c>
      <c r="H18" s="17" t="s">
        <v>9</v>
      </c>
      <c r="I18" s="18" t="s">
        <v>9</v>
      </c>
      <c r="J18" s="33" t="s">
        <v>9</v>
      </c>
      <c r="K18" s="17" t="s">
        <v>9</v>
      </c>
      <c r="L18" s="18" t="s">
        <v>9</v>
      </c>
      <c r="M18" s="102"/>
      <c r="N18" s="17"/>
      <c r="O18" s="18"/>
      <c r="P18" s="38" t="s">
        <v>9</v>
      </c>
      <c r="Q18" s="39" t="s">
        <v>9</v>
      </c>
      <c r="R18" s="98"/>
      <c r="S18" s="13" t="s">
        <v>9</v>
      </c>
      <c r="T18" s="27" t="s">
        <v>9</v>
      </c>
      <c r="U18" s="28" t="s">
        <v>9</v>
      </c>
      <c r="V18" s="29" t="s">
        <v>9</v>
      </c>
      <c r="W18" s="29" t="s">
        <v>9</v>
      </c>
      <c r="X18" s="27" t="s">
        <v>9</v>
      </c>
      <c r="Y18" s="29" t="s">
        <v>9</v>
      </c>
      <c r="Z18" s="16" t="s">
        <v>9</v>
      </c>
      <c r="AB18" s="61" t="s">
        <v>9</v>
      </c>
    </row>
    <row r="19" spans="1:28" ht="23.25" customHeight="1" x14ac:dyDescent="0.25">
      <c r="A19" s="59">
        <v>4.1666666666666664E-2</v>
      </c>
      <c r="B19" s="335" t="s">
        <v>75</v>
      </c>
      <c r="C19" s="61">
        <v>56</v>
      </c>
      <c r="D19" s="137" t="s">
        <v>3</v>
      </c>
      <c r="E19" s="63" t="s">
        <v>79</v>
      </c>
      <c r="F19" s="130" t="s">
        <v>62</v>
      </c>
      <c r="G19" s="32" t="s">
        <v>9</v>
      </c>
      <c r="H19" s="17" t="s">
        <v>9</v>
      </c>
      <c r="I19" s="18" t="s">
        <v>9</v>
      </c>
      <c r="J19" s="33" t="s">
        <v>9</v>
      </c>
      <c r="K19" s="17" t="s">
        <v>9</v>
      </c>
      <c r="L19" s="18" t="s">
        <v>9</v>
      </c>
      <c r="M19" s="102"/>
      <c r="N19" s="17"/>
      <c r="O19" s="18"/>
      <c r="P19" s="38" t="s">
        <v>9</v>
      </c>
      <c r="Q19" s="39" t="s">
        <v>9</v>
      </c>
      <c r="R19" s="98"/>
      <c r="S19" s="13" t="s">
        <v>9</v>
      </c>
      <c r="T19" s="27" t="s">
        <v>9</v>
      </c>
      <c r="U19" s="28" t="s">
        <v>9</v>
      </c>
      <c r="V19" s="29" t="s">
        <v>9</v>
      </c>
      <c r="W19" s="29" t="s">
        <v>9</v>
      </c>
      <c r="X19" s="27" t="s">
        <v>9</v>
      </c>
      <c r="Y19" s="29" t="s">
        <v>9</v>
      </c>
      <c r="Z19" s="16" t="s">
        <v>9</v>
      </c>
      <c r="AB19" s="61" t="s">
        <v>9</v>
      </c>
    </row>
    <row r="20" spans="1:28" ht="23.25" customHeight="1" x14ac:dyDescent="0.25">
      <c r="A20" s="59">
        <v>0.14583333333333334</v>
      </c>
      <c r="B20" s="335" t="s">
        <v>76</v>
      </c>
      <c r="C20" s="61">
        <v>20</v>
      </c>
      <c r="D20" s="137" t="s">
        <v>3</v>
      </c>
      <c r="E20" s="63" t="s">
        <v>61</v>
      </c>
      <c r="F20" s="130" t="s">
        <v>62</v>
      </c>
      <c r="G20" s="32" t="s">
        <v>9</v>
      </c>
      <c r="H20" s="17" t="s">
        <v>9</v>
      </c>
      <c r="I20" s="18" t="s">
        <v>9</v>
      </c>
      <c r="J20" s="33" t="s">
        <v>9</v>
      </c>
      <c r="K20" s="17" t="s">
        <v>9</v>
      </c>
      <c r="L20" s="18" t="s">
        <v>9</v>
      </c>
      <c r="M20" s="102"/>
      <c r="N20" s="17"/>
      <c r="O20" s="18"/>
      <c r="P20" s="38" t="s">
        <v>9</v>
      </c>
      <c r="Q20" s="39" t="s">
        <v>9</v>
      </c>
      <c r="R20" s="98"/>
      <c r="S20" s="13" t="s">
        <v>9</v>
      </c>
      <c r="T20" s="27" t="s">
        <v>9</v>
      </c>
      <c r="U20" s="28" t="s">
        <v>9</v>
      </c>
      <c r="V20" s="29" t="s">
        <v>9</v>
      </c>
      <c r="W20" s="29" t="s">
        <v>9</v>
      </c>
      <c r="X20" s="27" t="s">
        <v>9</v>
      </c>
      <c r="Y20" s="29" t="s">
        <v>9</v>
      </c>
      <c r="Z20" s="16" t="s">
        <v>9</v>
      </c>
      <c r="AB20" s="61" t="s">
        <v>9</v>
      </c>
    </row>
    <row r="21" spans="1:28" x14ac:dyDescent="0.25">
      <c r="A21" s="83">
        <v>0.16666666666666666</v>
      </c>
      <c r="B21" s="84" t="s">
        <v>77</v>
      </c>
      <c r="C21" s="329">
        <v>14</v>
      </c>
      <c r="D21" s="136" t="s">
        <v>3</v>
      </c>
      <c r="E21" s="87" t="s">
        <v>59</v>
      </c>
      <c r="F21" s="129" t="s">
        <v>62</v>
      </c>
      <c r="G21" s="89" t="s">
        <v>9</v>
      </c>
      <c r="H21" s="90" t="s">
        <v>9</v>
      </c>
      <c r="I21" s="91" t="s">
        <v>9</v>
      </c>
      <c r="J21" s="89" t="s">
        <v>9</v>
      </c>
      <c r="K21" s="90" t="s">
        <v>9</v>
      </c>
      <c r="L21" s="91" t="s">
        <v>9</v>
      </c>
      <c r="M21" s="89" t="s">
        <v>9</v>
      </c>
      <c r="N21" s="90" t="s">
        <v>9</v>
      </c>
      <c r="O21" s="91" t="s">
        <v>9</v>
      </c>
      <c r="P21" s="92" t="s">
        <v>9</v>
      </c>
      <c r="Q21" s="92" t="s">
        <v>9</v>
      </c>
      <c r="R21" s="92" t="s">
        <v>9</v>
      </c>
      <c r="S21" s="93" t="s">
        <v>9</v>
      </c>
      <c r="T21" s="97" t="s">
        <v>9</v>
      </c>
      <c r="U21" s="94" t="s">
        <v>9</v>
      </c>
      <c r="V21" s="95" t="s">
        <v>9</v>
      </c>
      <c r="W21" s="95" t="s">
        <v>9</v>
      </c>
      <c r="X21" s="97" t="s">
        <v>9</v>
      </c>
      <c r="Y21" s="95" t="s">
        <v>9</v>
      </c>
      <c r="Z21" s="96" t="s">
        <v>9</v>
      </c>
      <c r="AB21" s="85" t="s">
        <v>9</v>
      </c>
    </row>
    <row r="22" spans="1:28" ht="22.5" x14ac:dyDescent="0.25">
      <c r="A22" s="83">
        <v>0.22916666666666666</v>
      </c>
      <c r="B22" s="84" t="s">
        <v>78</v>
      </c>
      <c r="C22" s="329">
        <v>40</v>
      </c>
      <c r="D22" s="136" t="s">
        <v>3</v>
      </c>
      <c r="E22" s="87" t="s">
        <v>59</v>
      </c>
      <c r="F22" s="129" t="s">
        <v>62</v>
      </c>
      <c r="G22" s="89" t="s">
        <v>9</v>
      </c>
      <c r="H22" s="90" t="s">
        <v>9</v>
      </c>
      <c r="I22" s="91" t="s">
        <v>9</v>
      </c>
      <c r="J22" s="89" t="s">
        <v>9</v>
      </c>
      <c r="K22" s="90" t="s">
        <v>9</v>
      </c>
      <c r="L22" s="91" t="s">
        <v>9</v>
      </c>
      <c r="M22" s="89" t="s">
        <v>9</v>
      </c>
      <c r="N22" s="90" t="s">
        <v>9</v>
      </c>
      <c r="O22" s="91" t="s">
        <v>9</v>
      </c>
      <c r="P22" s="92" t="s">
        <v>9</v>
      </c>
      <c r="Q22" s="92" t="s">
        <v>9</v>
      </c>
      <c r="R22" s="92" t="s">
        <v>9</v>
      </c>
      <c r="S22" s="93" t="s">
        <v>9</v>
      </c>
      <c r="T22" s="97" t="s">
        <v>9</v>
      </c>
      <c r="U22" s="94" t="s">
        <v>9</v>
      </c>
      <c r="V22" s="95" t="s">
        <v>9</v>
      </c>
      <c r="W22" s="95" t="s">
        <v>9</v>
      </c>
      <c r="X22" s="97" t="s">
        <v>9</v>
      </c>
      <c r="Y22" s="95" t="s">
        <v>9</v>
      </c>
      <c r="Z22" s="96" t="s">
        <v>9</v>
      </c>
      <c r="AB22" s="85" t="s">
        <v>9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 t="str">
        <f t="shared" ref="G23:I36" si="13">IF($D23="public","-","")</f>
        <v/>
      </c>
      <c r="H23" s="19" t="str">
        <f t="shared" si="8"/>
        <v/>
      </c>
      <c r="I23" s="20" t="str">
        <f t="shared" si="13"/>
        <v/>
      </c>
      <c r="J23" s="33" t="str">
        <f t="shared" ref="J23:O36" si="14">IF($D23="public","","-")</f>
        <v>-</v>
      </c>
      <c r="K23" s="19" t="str">
        <f t="shared" si="14"/>
        <v>-</v>
      </c>
      <c r="L23" s="20" t="str">
        <f t="shared" si="14"/>
        <v>-</v>
      </c>
      <c r="M23" s="102" t="str">
        <f t="shared" si="14"/>
        <v>-</v>
      </c>
      <c r="N23" s="19" t="str">
        <f t="shared" si="14"/>
        <v>-</v>
      </c>
      <c r="O23" s="20" t="str">
        <f t="shared" si="14"/>
        <v>-</v>
      </c>
      <c r="P23" s="38" t="str">
        <f t="shared" si="11"/>
        <v/>
      </c>
      <c r="Q23" s="331" t="str">
        <f t="shared" si="12"/>
        <v>-</v>
      </c>
      <c r="R23" s="98" t="str">
        <f t="shared" si="12"/>
        <v>-</v>
      </c>
      <c r="S23" s="31" t="str">
        <f t="shared" si="4"/>
        <v>-</v>
      </c>
      <c r="T23" s="66" t="str">
        <f t="shared" ref="T23:Z36" si="15">IF($D23="public","","-")</f>
        <v>-</v>
      </c>
      <c r="U23" s="67" t="str">
        <f t="shared" si="15"/>
        <v>-</v>
      </c>
      <c r="V23" s="68" t="str">
        <f t="shared" si="15"/>
        <v>-</v>
      </c>
      <c r="W23" s="68" t="str">
        <f t="shared" si="15"/>
        <v>-</v>
      </c>
      <c r="X23" s="66" t="str">
        <f t="shared" si="15"/>
        <v>-</v>
      </c>
      <c r="Y23" s="68" t="str">
        <f t="shared" si="15"/>
        <v>-</v>
      </c>
      <c r="Z23" s="69" t="str">
        <f t="shared" si="15"/>
        <v>-</v>
      </c>
      <c r="AB23" s="293" t="str">
        <f t="shared" si="6"/>
        <v>-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 t="shared" si="13"/>
        <v/>
      </c>
      <c r="H24" s="19" t="str">
        <f t="shared" si="8"/>
        <v/>
      </c>
      <c r="I24" s="20" t="str">
        <f t="shared" si="13"/>
        <v/>
      </c>
      <c r="J24" s="33" t="str">
        <f t="shared" si="14"/>
        <v>-</v>
      </c>
      <c r="K24" s="19" t="str">
        <f t="shared" si="14"/>
        <v>-</v>
      </c>
      <c r="L24" s="20" t="str">
        <f t="shared" si="14"/>
        <v>-</v>
      </c>
      <c r="M24" s="102" t="str">
        <f t="shared" si="14"/>
        <v>-</v>
      </c>
      <c r="N24" s="19" t="str">
        <f t="shared" si="14"/>
        <v>-</v>
      </c>
      <c r="O24" s="20" t="str">
        <f t="shared" si="14"/>
        <v>-</v>
      </c>
      <c r="P24" s="38" t="str">
        <f t="shared" si="11"/>
        <v/>
      </c>
      <c r="Q24" s="331" t="str">
        <f t="shared" si="12"/>
        <v>-</v>
      </c>
      <c r="R24" s="98" t="str">
        <f t="shared" si="12"/>
        <v>-</v>
      </c>
      <c r="S24" s="31" t="str">
        <f t="shared" si="4"/>
        <v>-</v>
      </c>
      <c r="T24" s="66" t="str">
        <f t="shared" si="15"/>
        <v>-</v>
      </c>
      <c r="U24" s="67" t="str">
        <f t="shared" si="15"/>
        <v>-</v>
      </c>
      <c r="V24" s="68" t="str">
        <f t="shared" si="15"/>
        <v>-</v>
      </c>
      <c r="W24" s="68" t="str">
        <f t="shared" si="15"/>
        <v>-</v>
      </c>
      <c r="X24" s="66" t="str">
        <f t="shared" si="15"/>
        <v>-</v>
      </c>
      <c r="Y24" s="68" t="str">
        <f t="shared" si="15"/>
        <v>-</v>
      </c>
      <c r="Z24" s="69" t="str">
        <f t="shared" si="15"/>
        <v>-</v>
      </c>
      <c r="AB24" s="293" t="str">
        <f t="shared" si="6"/>
        <v>-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 t="str">
        <f t="shared" si="13"/>
        <v/>
      </c>
      <c r="H25" s="19" t="str">
        <f t="shared" si="8"/>
        <v/>
      </c>
      <c r="I25" s="20" t="str">
        <f t="shared" si="13"/>
        <v/>
      </c>
      <c r="J25" s="33" t="str">
        <f t="shared" si="14"/>
        <v>-</v>
      </c>
      <c r="K25" s="19" t="str">
        <f t="shared" si="14"/>
        <v>-</v>
      </c>
      <c r="L25" s="20" t="str">
        <f t="shared" si="14"/>
        <v>-</v>
      </c>
      <c r="M25" s="102" t="str">
        <f t="shared" si="14"/>
        <v>-</v>
      </c>
      <c r="N25" s="19" t="str">
        <f t="shared" si="14"/>
        <v>-</v>
      </c>
      <c r="O25" s="20" t="str">
        <f t="shared" si="14"/>
        <v>-</v>
      </c>
      <c r="P25" s="38" t="str">
        <f t="shared" si="11"/>
        <v/>
      </c>
      <c r="Q25" s="331" t="str">
        <f t="shared" ref="Q25:R44" si="16">IF($D25="public","","-")</f>
        <v>-</v>
      </c>
      <c r="R25" s="98" t="str">
        <f t="shared" si="16"/>
        <v>-</v>
      </c>
      <c r="S25" s="31" t="str">
        <f t="shared" si="4"/>
        <v>-</v>
      </c>
      <c r="T25" s="66" t="str">
        <f t="shared" si="15"/>
        <v>-</v>
      </c>
      <c r="U25" s="67" t="str">
        <f t="shared" si="15"/>
        <v>-</v>
      </c>
      <c r="V25" s="68" t="str">
        <f t="shared" si="15"/>
        <v>-</v>
      </c>
      <c r="W25" s="68" t="str">
        <f t="shared" si="15"/>
        <v>-</v>
      </c>
      <c r="X25" s="66" t="str">
        <f t="shared" si="15"/>
        <v>-</v>
      </c>
      <c r="Y25" s="68" t="str">
        <f t="shared" si="15"/>
        <v>-</v>
      </c>
      <c r="Z25" s="69" t="str">
        <f t="shared" si="15"/>
        <v>-</v>
      </c>
      <c r="AB25" s="293" t="str">
        <f t="shared" si="6"/>
        <v>-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 t="str">
        <f t="shared" si="13"/>
        <v/>
      </c>
      <c r="H26" s="19" t="str">
        <f t="shared" si="8"/>
        <v/>
      </c>
      <c r="I26" s="20" t="str">
        <f t="shared" si="13"/>
        <v/>
      </c>
      <c r="J26" s="33" t="str">
        <f t="shared" si="14"/>
        <v>-</v>
      </c>
      <c r="K26" s="19" t="str">
        <f t="shared" si="14"/>
        <v>-</v>
      </c>
      <c r="L26" s="20" t="str">
        <f t="shared" si="14"/>
        <v>-</v>
      </c>
      <c r="M26" s="102" t="str">
        <f t="shared" si="14"/>
        <v>-</v>
      </c>
      <c r="N26" s="19" t="str">
        <f t="shared" si="14"/>
        <v>-</v>
      </c>
      <c r="O26" s="20" t="str">
        <f t="shared" si="14"/>
        <v>-</v>
      </c>
      <c r="P26" s="38" t="str">
        <f t="shared" si="11"/>
        <v/>
      </c>
      <c r="Q26" s="331" t="str">
        <f t="shared" si="16"/>
        <v>-</v>
      </c>
      <c r="R26" s="98" t="str">
        <f t="shared" si="16"/>
        <v>-</v>
      </c>
      <c r="S26" s="31" t="str">
        <f t="shared" si="4"/>
        <v>-</v>
      </c>
      <c r="T26" s="66" t="str">
        <f t="shared" si="15"/>
        <v>-</v>
      </c>
      <c r="U26" s="67" t="str">
        <f t="shared" si="15"/>
        <v>-</v>
      </c>
      <c r="V26" s="68" t="str">
        <f t="shared" si="15"/>
        <v>-</v>
      </c>
      <c r="W26" s="68" t="str">
        <f t="shared" si="15"/>
        <v>-</v>
      </c>
      <c r="X26" s="66" t="str">
        <f t="shared" si="15"/>
        <v>-</v>
      </c>
      <c r="Y26" s="68" t="str">
        <f t="shared" si="15"/>
        <v>-</v>
      </c>
      <c r="Z26" s="69" t="str">
        <f t="shared" si="15"/>
        <v>-</v>
      </c>
      <c r="AB26" s="293" t="str">
        <f t="shared" si="6"/>
        <v>-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 t="str">
        <f t="shared" si="13"/>
        <v/>
      </c>
      <c r="H27" s="19" t="str">
        <f t="shared" si="8"/>
        <v/>
      </c>
      <c r="I27" s="20" t="str">
        <f t="shared" si="13"/>
        <v/>
      </c>
      <c r="J27" s="33" t="str">
        <f t="shared" si="14"/>
        <v>-</v>
      </c>
      <c r="K27" s="19" t="str">
        <f t="shared" si="14"/>
        <v>-</v>
      </c>
      <c r="L27" s="20" t="str">
        <f t="shared" si="14"/>
        <v>-</v>
      </c>
      <c r="M27" s="102" t="str">
        <f t="shared" si="14"/>
        <v>-</v>
      </c>
      <c r="N27" s="19" t="str">
        <f t="shared" si="14"/>
        <v>-</v>
      </c>
      <c r="O27" s="20" t="str">
        <f t="shared" si="14"/>
        <v>-</v>
      </c>
      <c r="P27" s="38" t="str">
        <f t="shared" si="11"/>
        <v/>
      </c>
      <c r="Q27" s="331" t="str">
        <f t="shared" si="16"/>
        <v>-</v>
      </c>
      <c r="R27" s="98" t="str">
        <f t="shared" si="16"/>
        <v>-</v>
      </c>
      <c r="S27" s="31" t="str">
        <f t="shared" si="4"/>
        <v>-</v>
      </c>
      <c r="T27" s="66" t="str">
        <f t="shared" si="15"/>
        <v>-</v>
      </c>
      <c r="U27" s="67" t="str">
        <f t="shared" si="15"/>
        <v>-</v>
      </c>
      <c r="V27" s="68" t="str">
        <f t="shared" si="15"/>
        <v>-</v>
      </c>
      <c r="W27" s="68" t="str">
        <f t="shared" si="15"/>
        <v>-</v>
      </c>
      <c r="X27" s="66" t="str">
        <f t="shared" si="15"/>
        <v>-</v>
      </c>
      <c r="Y27" s="68" t="str">
        <f t="shared" si="15"/>
        <v>-</v>
      </c>
      <c r="Z27" s="69" t="str">
        <f t="shared" si="15"/>
        <v>-</v>
      </c>
      <c r="AB27" s="293" t="str">
        <f t="shared" si="6"/>
        <v>-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 t="str">
        <f t="shared" si="13"/>
        <v/>
      </c>
      <c r="H28" s="19" t="str">
        <f t="shared" si="8"/>
        <v/>
      </c>
      <c r="I28" s="20" t="str">
        <f t="shared" si="13"/>
        <v/>
      </c>
      <c r="J28" s="33" t="str">
        <f t="shared" si="14"/>
        <v>-</v>
      </c>
      <c r="K28" s="19" t="str">
        <f t="shared" si="14"/>
        <v>-</v>
      </c>
      <c r="L28" s="20" t="str">
        <f t="shared" si="14"/>
        <v>-</v>
      </c>
      <c r="M28" s="102" t="str">
        <f t="shared" si="14"/>
        <v>-</v>
      </c>
      <c r="N28" s="19" t="str">
        <f t="shared" si="14"/>
        <v>-</v>
      </c>
      <c r="O28" s="20" t="str">
        <f t="shared" si="14"/>
        <v>-</v>
      </c>
      <c r="P28" s="38" t="str">
        <f t="shared" si="11"/>
        <v/>
      </c>
      <c r="Q28" s="331" t="str">
        <f t="shared" si="16"/>
        <v>-</v>
      </c>
      <c r="R28" s="98" t="str">
        <f t="shared" si="16"/>
        <v>-</v>
      </c>
      <c r="S28" s="31" t="str">
        <f t="shared" si="4"/>
        <v>-</v>
      </c>
      <c r="T28" s="66" t="str">
        <f t="shared" si="15"/>
        <v>-</v>
      </c>
      <c r="U28" s="67" t="str">
        <f t="shared" si="15"/>
        <v>-</v>
      </c>
      <c r="V28" s="68" t="str">
        <f t="shared" si="15"/>
        <v>-</v>
      </c>
      <c r="W28" s="68" t="str">
        <f t="shared" si="15"/>
        <v>-</v>
      </c>
      <c r="X28" s="66" t="str">
        <f t="shared" si="15"/>
        <v>-</v>
      </c>
      <c r="Y28" s="68" t="str">
        <f t="shared" si="15"/>
        <v>-</v>
      </c>
      <c r="Z28" s="69" t="str">
        <f t="shared" si="15"/>
        <v>-</v>
      </c>
      <c r="AB28" s="293" t="str">
        <f t="shared" si="6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13"/>
        <v/>
      </c>
      <c r="H29" s="19" t="str">
        <f t="shared" si="8"/>
        <v/>
      </c>
      <c r="I29" s="20" t="str">
        <f t="shared" si="13"/>
        <v/>
      </c>
      <c r="J29" s="33" t="str">
        <f t="shared" si="14"/>
        <v>-</v>
      </c>
      <c r="K29" s="19" t="str">
        <f t="shared" si="14"/>
        <v>-</v>
      </c>
      <c r="L29" s="20" t="str">
        <f t="shared" si="14"/>
        <v>-</v>
      </c>
      <c r="M29" s="102" t="str">
        <f t="shared" si="14"/>
        <v>-</v>
      </c>
      <c r="N29" s="19" t="str">
        <f t="shared" si="14"/>
        <v>-</v>
      </c>
      <c r="O29" s="20" t="str">
        <f t="shared" si="14"/>
        <v>-</v>
      </c>
      <c r="P29" s="38" t="str">
        <f t="shared" si="11"/>
        <v/>
      </c>
      <c r="Q29" s="331" t="str">
        <f t="shared" si="16"/>
        <v>-</v>
      </c>
      <c r="R29" s="98" t="str">
        <f t="shared" si="16"/>
        <v>-</v>
      </c>
      <c r="S29" s="31" t="str">
        <f t="shared" si="4"/>
        <v>-</v>
      </c>
      <c r="T29" s="66" t="str">
        <f t="shared" si="15"/>
        <v>-</v>
      </c>
      <c r="U29" s="67" t="str">
        <f t="shared" si="15"/>
        <v>-</v>
      </c>
      <c r="V29" s="68" t="str">
        <f t="shared" si="15"/>
        <v>-</v>
      </c>
      <c r="W29" s="68" t="str">
        <f t="shared" si="15"/>
        <v>-</v>
      </c>
      <c r="X29" s="66" t="str">
        <f t="shared" si="15"/>
        <v>-</v>
      </c>
      <c r="Y29" s="68" t="str">
        <f t="shared" si="15"/>
        <v>-</v>
      </c>
      <c r="Z29" s="69" t="str">
        <f t="shared" si="15"/>
        <v>-</v>
      </c>
      <c r="AB29" s="293" t="str">
        <f t="shared" si="6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13"/>
        <v/>
      </c>
      <c r="H30" s="19" t="str">
        <f t="shared" si="8"/>
        <v/>
      </c>
      <c r="I30" s="20" t="str">
        <f t="shared" si="13"/>
        <v/>
      </c>
      <c r="J30" s="33" t="str">
        <f t="shared" si="14"/>
        <v>-</v>
      </c>
      <c r="K30" s="19" t="str">
        <f t="shared" si="14"/>
        <v>-</v>
      </c>
      <c r="L30" s="20" t="str">
        <f t="shared" si="14"/>
        <v>-</v>
      </c>
      <c r="M30" s="102" t="str">
        <f t="shared" si="14"/>
        <v>-</v>
      </c>
      <c r="N30" s="19" t="str">
        <f t="shared" si="14"/>
        <v>-</v>
      </c>
      <c r="O30" s="20" t="str">
        <f t="shared" si="14"/>
        <v>-</v>
      </c>
      <c r="P30" s="38" t="str">
        <f t="shared" si="11"/>
        <v/>
      </c>
      <c r="Q30" s="331" t="str">
        <f t="shared" si="16"/>
        <v>-</v>
      </c>
      <c r="R30" s="98" t="str">
        <f t="shared" si="16"/>
        <v>-</v>
      </c>
      <c r="S30" s="31" t="str">
        <f t="shared" si="4"/>
        <v>-</v>
      </c>
      <c r="T30" s="66" t="str">
        <f t="shared" si="15"/>
        <v>-</v>
      </c>
      <c r="U30" s="67" t="str">
        <f t="shared" si="15"/>
        <v>-</v>
      </c>
      <c r="V30" s="68" t="str">
        <f t="shared" si="15"/>
        <v>-</v>
      </c>
      <c r="W30" s="68" t="str">
        <f t="shared" si="15"/>
        <v>-</v>
      </c>
      <c r="X30" s="66" t="str">
        <f t="shared" si="15"/>
        <v>-</v>
      </c>
      <c r="Y30" s="68" t="str">
        <f t="shared" si="15"/>
        <v>-</v>
      </c>
      <c r="Z30" s="69" t="str">
        <f t="shared" si="15"/>
        <v>-</v>
      </c>
      <c r="AB30" s="293" t="str">
        <f t="shared" si="6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13"/>
        <v/>
      </c>
      <c r="H31" s="19" t="str">
        <f t="shared" si="8"/>
        <v/>
      </c>
      <c r="I31" s="20" t="str">
        <f t="shared" si="13"/>
        <v/>
      </c>
      <c r="J31" s="33" t="str">
        <f t="shared" si="14"/>
        <v>-</v>
      </c>
      <c r="K31" s="19" t="str">
        <f t="shared" si="14"/>
        <v>-</v>
      </c>
      <c r="L31" s="20" t="str">
        <f t="shared" si="14"/>
        <v>-</v>
      </c>
      <c r="M31" s="102" t="str">
        <f t="shared" si="14"/>
        <v>-</v>
      </c>
      <c r="N31" s="19" t="str">
        <f t="shared" si="14"/>
        <v>-</v>
      </c>
      <c r="O31" s="20" t="str">
        <f t="shared" si="14"/>
        <v>-</v>
      </c>
      <c r="P31" s="38" t="str">
        <f t="shared" si="11"/>
        <v/>
      </c>
      <c r="Q31" s="331" t="str">
        <f t="shared" si="16"/>
        <v>-</v>
      </c>
      <c r="R31" s="98" t="str">
        <f t="shared" si="16"/>
        <v>-</v>
      </c>
      <c r="S31" s="31" t="str">
        <f t="shared" si="4"/>
        <v>-</v>
      </c>
      <c r="T31" s="66" t="str">
        <f t="shared" si="15"/>
        <v>-</v>
      </c>
      <c r="U31" s="67" t="str">
        <f t="shared" si="15"/>
        <v>-</v>
      </c>
      <c r="V31" s="68" t="str">
        <f t="shared" si="15"/>
        <v>-</v>
      </c>
      <c r="W31" s="68" t="str">
        <f t="shared" si="15"/>
        <v>-</v>
      </c>
      <c r="X31" s="66" t="str">
        <f t="shared" si="15"/>
        <v>-</v>
      </c>
      <c r="Y31" s="68" t="str">
        <f t="shared" si="15"/>
        <v>-</v>
      </c>
      <c r="Z31" s="69" t="str">
        <f t="shared" si="15"/>
        <v>-</v>
      </c>
      <c r="AB31" s="293" t="str">
        <f t="shared" si="6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13"/>
        <v/>
      </c>
      <c r="H32" s="19" t="str">
        <f t="shared" si="8"/>
        <v/>
      </c>
      <c r="I32" s="20" t="str">
        <f t="shared" si="13"/>
        <v/>
      </c>
      <c r="J32" s="33" t="str">
        <f t="shared" si="14"/>
        <v>-</v>
      </c>
      <c r="K32" s="19" t="str">
        <f t="shared" si="14"/>
        <v>-</v>
      </c>
      <c r="L32" s="20" t="str">
        <f t="shared" si="14"/>
        <v>-</v>
      </c>
      <c r="M32" s="102" t="str">
        <f t="shared" si="14"/>
        <v>-</v>
      </c>
      <c r="N32" s="19" t="str">
        <f t="shared" si="14"/>
        <v>-</v>
      </c>
      <c r="O32" s="20" t="str">
        <f t="shared" si="14"/>
        <v>-</v>
      </c>
      <c r="P32" s="38" t="str">
        <f t="shared" si="11"/>
        <v/>
      </c>
      <c r="Q32" s="331" t="str">
        <f t="shared" si="16"/>
        <v>-</v>
      </c>
      <c r="R32" s="98" t="str">
        <f t="shared" si="16"/>
        <v>-</v>
      </c>
      <c r="S32" s="31" t="str">
        <f t="shared" si="4"/>
        <v>-</v>
      </c>
      <c r="T32" s="66" t="str">
        <f t="shared" si="15"/>
        <v>-</v>
      </c>
      <c r="U32" s="67" t="str">
        <f t="shared" si="15"/>
        <v>-</v>
      </c>
      <c r="V32" s="68" t="str">
        <f t="shared" si="15"/>
        <v>-</v>
      </c>
      <c r="W32" s="68" t="str">
        <f t="shared" si="15"/>
        <v>-</v>
      </c>
      <c r="X32" s="66" t="str">
        <f t="shared" si="15"/>
        <v>-</v>
      </c>
      <c r="Y32" s="68" t="str">
        <f t="shared" si="15"/>
        <v>-</v>
      </c>
      <c r="Z32" s="69" t="str">
        <f t="shared" si="15"/>
        <v>-</v>
      </c>
      <c r="AB32" s="293" t="str">
        <f t="shared" si="6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13"/>
        <v/>
      </c>
      <c r="H33" s="19" t="str">
        <f t="shared" si="8"/>
        <v/>
      </c>
      <c r="I33" s="20" t="str">
        <f t="shared" si="13"/>
        <v/>
      </c>
      <c r="J33" s="33" t="str">
        <f t="shared" si="14"/>
        <v>-</v>
      </c>
      <c r="K33" s="19" t="str">
        <f t="shared" si="14"/>
        <v>-</v>
      </c>
      <c r="L33" s="20" t="str">
        <f t="shared" si="14"/>
        <v>-</v>
      </c>
      <c r="M33" s="102" t="str">
        <f t="shared" si="14"/>
        <v>-</v>
      </c>
      <c r="N33" s="19" t="str">
        <f t="shared" si="14"/>
        <v>-</v>
      </c>
      <c r="O33" s="20" t="str">
        <f t="shared" si="14"/>
        <v>-</v>
      </c>
      <c r="P33" s="38" t="str">
        <f t="shared" si="11"/>
        <v/>
      </c>
      <c r="Q33" s="331" t="str">
        <f t="shared" si="16"/>
        <v>-</v>
      </c>
      <c r="R33" s="98" t="str">
        <f t="shared" si="16"/>
        <v>-</v>
      </c>
      <c r="S33" s="31" t="str">
        <f t="shared" si="4"/>
        <v>-</v>
      </c>
      <c r="T33" s="66" t="str">
        <f t="shared" si="15"/>
        <v>-</v>
      </c>
      <c r="U33" s="67" t="str">
        <f t="shared" si="15"/>
        <v>-</v>
      </c>
      <c r="V33" s="68" t="str">
        <f t="shared" si="15"/>
        <v>-</v>
      </c>
      <c r="W33" s="68" t="str">
        <f t="shared" si="15"/>
        <v>-</v>
      </c>
      <c r="X33" s="66" t="str">
        <f t="shared" si="15"/>
        <v>-</v>
      </c>
      <c r="Y33" s="68" t="str">
        <f t="shared" si="15"/>
        <v>-</v>
      </c>
      <c r="Z33" s="69" t="str">
        <f t="shared" si="15"/>
        <v>-</v>
      </c>
      <c r="AB33" s="293" t="str">
        <f t="shared" si="6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13"/>
        <v/>
      </c>
      <c r="H34" s="19" t="str">
        <f t="shared" si="8"/>
        <v/>
      </c>
      <c r="I34" s="20" t="str">
        <f t="shared" si="13"/>
        <v/>
      </c>
      <c r="J34" s="33" t="str">
        <f t="shared" si="14"/>
        <v>-</v>
      </c>
      <c r="K34" s="19" t="str">
        <f t="shared" si="14"/>
        <v>-</v>
      </c>
      <c r="L34" s="20" t="str">
        <f t="shared" si="14"/>
        <v>-</v>
      </c>
      <c r="M34" s="102" t="str">
        <f t="shared" si="14"/>
        <v>-</v>
      </c>
      <c r="N34" s="19" t="str">
        <f t="shared" si="14"/>
        <v>-</v>
      </c>
      <c r="O34" s="20" t="str">
        <f t="shared" si="14"/>
        <v>-</v>
      </c>
      <c r="P34" s="38" t="str">
        <f t="shared" si="11"/>
        <v/>
      </c>
      <c r="Q34" s="331" t="str">
        <f t="shared" si="16"/>
        <v>-</v>
      </c>
      <c r="R34" s="98" t="str">
        <f t="shared" si="16"/>
        <v>-</v>
      </c>
      <c r="S34" s="31" t="str">
        <f t="shared" si="4"/>
        <v>-</v>
      </c>
      <c r="T34" s="66" t="str">
        <f t="shared" si="15"/>
        <v>-</v>
      </c>
      <c r="U34" s="67" t="str">
        <f t="shared" si="15"/>
        <v>-</v>
      </c>
      <c r="V34" s="68" t="str">
        <f t="shared" si="15"/>
        <v>-</v>
      </c>
      <c r="W34" s="68" t="str">
        <f t="shared" si="15"/>
        <v>-</v>
      </c>
      <c r="X34" s="66" t="str">
        <f t="shared" si="15"/>
        <v>-</v>
      </c>
      <c r="Y34" s="68" t="str">
        <f t="shared" si="15"/>
        <v>-</v>
      </c>
      <c r="Z34" s="69" t="str">
        <f t="shared" si="15"/>
        <v>-</v>
      </c>
      <c r="AB34" s="293" t="str">
        <f t="shared" si="6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13"/>
        <v/>
      </c>
      <c r="H35" s="19" t="str">
        <f t="shared" si="8"/>
        <v/>
      </c>
      <c r="I35" s="20" t="str">
        <f t="shared" si="13"/>
        <v/>
      </c>
      <c r="J35" s="33" t="str">
        <f t="shared" si="14"/>
        <v>-</v>
      </c>
      <c r="K35" s="19" t="str">
        <f t="shared" si="14"/>
        <v>-</v>
      </c>
      <c r="L35" s="20" t="str">
        <f t="shared" si="14"/>
        <v>-</v>
      </c>
      <c r="M35" s="102" t="str">
        <f t="shared" si="14"/>
        <v>-</v>
      </c>
      <c r="N35" s="19" t="str">
        <f t="shared" si="14"/>
        <v>-</v>
      </c>
      <c r="O35" s="20" t="str">
        <f t="shared" si="14"/>
        <v>-</v>
      </c>
      <c r="P35" s="38" t="str">
        <f t="shared" si="11"/>
        <v/>
      </c>
      <c r="Q35" s="331" t="str">
        <f t="shared" si="16"/>
        <v>-</v>
      </c>
      <c r="R35" s="98" t="str">
        <f t="shared" si="16"/>
        <v>-</v>
      </c>
      <c r="S35" s="31" t="str">
        <f t="shared" si="4"/>
        <v>-</v>
      </c>
      <c r="T35" s="66" t="str">
        <f t="shared" si="15"/>
        <v>-</v>
      </c>
      <c r="U35" s="67" t="str">
        <f t="shared" si="15"/>
        <v>-</v>
      </c>
      <c r="V35" s="68" t="str">
        <f t="shared" si="15"/>
        <v>-</v>
      </c>
      <c r="W35" s="68" t="str">
        <f t="shared" si="15"/>
        <v>-</v>
      </c>
      <c r="X35" s="66" t="str">
        <f t="shared" si="15"/>
        <v>-</v>
      </c>
      <c r="Y35" s="68" t="str">
        <f t="shared" si="15"/>
        <v>-</v>
      </c>
      <c r="Z35" s="69" t="str">
        <f t="shared" si="15"/>
        <v>-</v>
      </c>
      <c r="AB35" s="293" t="str">
        <f t="shared" si="6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13"/>
        <v/>
      </c>
      <c r="H36" s="19" t="str">
        <f t="shared" si="8"/>
        <v/>
      </c>
      <c r="I36" s="20" t="str">
        <f t="shared" si="13"/>
        <v/>
      </c>
      <c r="J36" s="33" t="str">
        <f t="shared" si="14"/>
        <v>-</v>
      </c>
      <c r="K36" s="19" t="str">
        <f t="shared" si="14"/>
        <v>-</v>
      </c>
      <c r="L36" s="20" t="str">
        <f t="shared" si="14"/>
        <v>-</v>
      </c>
      <c r="M36" s="102" t="str">
        <f t="shared" si="14"/>
        <v>-</v>
      </c>
      <c r="N36" s="19" t="str">
        <f t="shared" si="14"/>
        <v>-</v>
      </c>
      <c r="O36" s="20" t="str">
        <f t="shared" si="14"/>
        <v>-</v>
      </c>
      <c r="P36" s="38" t="str">
        <f t="shared" si="11"/>
        <v/>
      </c>
      <c r="Q36" s="331" t="str">
        <f t="shared" si="16"/>
        <v>-</v>
      </c>
      <c r="R36" s="98" t="str">
        <f t="shared" si="16"/>
        <v>-</v>
      </c>
      <c r="S36" s="31" t="str">
        <f t="shared" si="4"/>
        <v>-</v>
      </c>
      <c r="T36" s="66" t="str">
        <f t="shared" si="15"/>
        <v>-</v>
      </c>
      <c r="U36" s="67" t="str">
        <f t="shared" si="15"/>
        <v>-</v>
      </c>
      <c r="V36" s="68" t="str">
        <f t="shared" si="15"/>
        <v>-</v>
      </c>
      <c r="W36" s="68" t="str">
        <f t="shared" si="15"/>
        <v>-</v>
      </c>
      <c r="X36" s="66" t="str">
        <f t="shared" si="15"/>
        <v>-</v>
      </c>
      <c r="Y36" s="68" t="str">
        <f t="shared" si="15"/>
        <v>-</v>
      </c>
      <c r="Z36" s="69" t="str">
        <f t="shared" si="15"/>
        <v>-</v>
      </c>
      <c r="AB36" s="293" t="str">
        <f t="shared" si="6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17">IF($D37="public","-","")</f>
        <v/>
      </c>
      <c r="H37" s="19" t="str">
        <f t="shared" si="17"/>
        <v/>
      </c>
      <c r="I37" s="20" t="str">
        <f t="shared" si="17"/>
        <v/>
      </c>
      <c r="J37" s="33" t="str">
        <f t="shared" ref="J37:O52" si="18">IF($D37="public","","-")</f>
        <v>-</v>
      </c>
      <c r="K37" s="19" t="str">
        <f t="shared" si="18"/>
        <v>-</v>
      </c>
      <c r="L37" s="20" t="str">
        <f t="shared" si="18"/>
        <v>-</v>
      </c>
      <c r="M37" s="102" t="str">
        <f t="shared" si="18"/>
        <v>-</v>
      </c>
      <c r="N37" s="19" t="str">
        <f t="shared" si="18"/>
        <v>-</v>
      </c>
      <c r="O37" s="20" t="str">
        <f t="shared" si="18"/>
        <v>-</v>
      </c>
      <c r="P37" s="38" t="str">
        <f t="shared" ref="P37:P57" si="19">IF($D37="public","-","")</f>
        <v/>
      </c>
      <c r="Q37" s="331" t="str">
        <f t="shared" si="16"/>
        <v>-</v>
      </c>
      <c r="R37" s="98" t="str">
        <f t="shared" si="16"/>
        <v>-</v>
      </c>
      <c r="S37" s="31" t="str">
        <f t="shared" ref="S37:S57" si="20">IF($D37="public",A37+TIME(2,0,0),"-")</f>
        <v>-</v>
      </c>
      <c r="T37" s="66" t="str">
        <f t="shared" ref="T37:Z52" si="21">IF($D37="public","","-")</f>
        <v>-</v>
      </c>
      <c r="U37" s="67" t="str">
        <f t="shared" si="21"/>
        <v>-</v>
      </c>
      <c r="V37" s="68" t="str">
        <f t="shared" si="21"/>
        <v>-</v>
      </c>
      <c r="W37" s="68" t="str">
        <f t="shared" si="21"/>
        <v>-</v>
      </c>
      <c r="X37" s="66" t="str">
        <f t="shared" si="21"/>
        <v>-</v>
      </c>
      <c r="Y37" s="68" t="str">
        <f t="shared" si="21"/>
        <v>-</v>
      </c>
      <c r="Z37" s="69" t="str">
        <f t="shared" si="21"/>
        <v>-</v>
      </c>
      <c r="AB37" s="293" t="str">
        <f t="shared" ref="AB37:AB57" si="22">IF($D37="public",C37-AA37,"-")</f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17"/>
        <v/>
      </c>
      <c r="H38" s="19" t="str">
        <f t="shared" si="17"/>
        <v/>
      </c>
      <c r="I38" s="20" t="str">
        <f t="shared" si="17"/>
        <v/>
      </c>
      <c r="J38" s="33" t="str">
        <f t="shared" si="18"/>
        <v>-</v>
      </c>
      <c r="K38" s="19" t="str">
        <f t="shared" si="18"/>
        <v>-</v>
      </c>
      <c r="L38" s="20" t="str">
        <f t="shared" si="18"/>
        <v>-</v>
      </c>
      <c r="M38" s="102" t="str">
        <f t="shared" si="18"/>
        <v>-</v>
      </c>
      <c r="N38" s="19" t="str">
        <f t="shared" si="18"/>
        <v>-</v>
      </c>
      <c r="O38" s="20" t="str">
        <f t="shared" si="18"/>
        <v>-</v>
      </c>
      <c r="P38" s="38" t="str">
        <f t="shared" si="19"/>
        <v/>
      </c>
      <c r="Q38" s="331" t="str">
        <f t="shared" si="16"/>
        <v>-</v>
      </c>
      <c r="R38" s="98" t="str">
        <f t="shared" si="16"/>
        <v>-</v>
      </c>
      <c r="S38" s="31" t="str">
        <f t="shared" si="20"/>
        <v>-</v>
      </c>
      <c r="T38" s="66" t="str">
        <f t="shared" si="21"/>
        <v>-</v>
      </c>
      <c r="U38" s="67" t="str">
        <f t="shared" si="21"/>
        <v>-</v>
      </c>
      <c r="V38" s="68" t="str">
        <f t="shared" si="21"/>
        <v>-</v>
      </c>
      <c r="W38" s="68" t="str">
        <f t="shared" si="21"/>
        <v>-</v>
      </c>
      <c r="X38" s="66" t="str">
        <f t="shared" si="21"/>
        <v>-</v>
      </c>
      <c r="Y38" s="68" t="str">
        <f t="shared" si="21"/>
        <v>-</v>
      </c>
      <c r="Z38" s="69" t="str">
        <f t="shared" si="21"/>
        <v>-</v>
      </c>
      <c r="AB38" s="293" t="str">
        <f t="shared" si="22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17"/>
        <v/>
      </c>
      <c r="H39" s="19" t="str">
        <f t="shared" si="17"/>
        <v/>
      </c>
      <c r="I39" s="20" t="str">
        <f t="shared" si="17"/>
        <v/>
      </c>
      <c r="J39" s="33" t="str">
        <f t="shared" si="18"/>
        <v>-</v>
      </c>
      <c r="K39" s="19" t="str">
        <f t="shared" si="18"/>
        <v>-</v>
      </c>
      <c r="L39" s="20" t="str">
        <f t="shared" si="18"/>
        <v>-</v>
      </c>
      <c r="M39" s="102" t="str">
        <f t="shared" si="18"/>
        <v>-</v>
      </c>
      <c r="N39" s="19" t="str">
        <f t="shared" si="18"/>
        <v>-</v>
      </c>
      <c r="O39" s="20" t="str">
        <f t="shared" si="18"/>
        <v>-</v>
      </c>
      <c r="P39" s="38" t="str">
        <f t="shared" si="19"/>
        <v/>
      </c>
      <c r="Q39" s="331" t="str">
        <f t="shared" si="16"/>
        <v>-</v>
      </c>
      <c r="R39" s="98" t="str">
        <f t="shared" si="16"/>
        <v>-</v>
      </c>
      <c r="S39" s="31" t="str">
        <f t="shared" si="20"/>
        <v>-</v>
      </c>
      <c r="T39" s="66" t="str">
        <f t="shared" si="21"/>
        <v>-</v>
      </c>
      <c r="U39" s="67" t="str">
        <f t="shared" si="21"/>
        <v>-</v>
      </c>
      <c r="V39" s="68" t="str">
        <f t="shared" si="21"/>
        <v>-</v>
      </c>
      <c r="W39" s="68" t="str">
        <f t="shared" si="21"/>
        <v>-</v>
      </c>
      <c r="X39" s="66" t="str">
        <f t="shared" si="21"/>
        <v>-</v>
      </c>
      <c r="Y39" s="68" t="str">
        <f t="shared" si="21"/>
        <v>-</v>
      </c>
      <c r="Z39" s="69" t="str">
        <f t="shared" si="21"/>
        <v>-</v>
      </c>
      <c r="AB39" s="293" t="str">
        <f t="shared" si="22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17"/>
        <v/>
      </c>
      <c r="H40" s="19" t="str">
        <f t="shared" si="17"/>
        <v/>
      </c>
      <c r="I40" s="20" t="str">
        <f t="shared" si="17"/>
        <v/>
      </c>
      <c r="J40" s="33" t="str">
        <f t="shared" si="18"/>
        <v>-</v>
      </c>
      <c r="K40" s="19" t="str">
        <f t="shared" si="18"/>
        <v>-</v>
      </c>
      <c r="L40" s="20" t="str">
        <f t="shared" si="18"/>
        <v>-</v>
      </c>
      <c r="M40" s="102" t="str">
        <f t="shared" si="18"/>
        <v>-</v>
      </c>
      <c r="N40" s="19" t="str">
        <f t="shared" si="18"/>
        <v>-</v>
      </c>
      <c r="O40" s="20" t="str">
        <f t="shared" si="18"/>
        <v>-</v>
      </c>
      <c r="P40" s="38" t="str">
        <f t="shared" si="19"/>
        <v/>
      </c>
      <c r="Q40" s="331" t="str">
        <f t="shared" si="16"/>
        <v>-</v>
      </c>
      <c r="R40" s="98" t="str">
        <f t="shared" si="16"/>
        <v>-</v>
      </c>
      <c r="S40" s="31" t="str">
        <f t="shared" si="20"/>
        <v>-</v>
      </c>
      <c r="T40" s="66" t="str">
        <f t="shared" si="21"/>
        <v>-</v>
      </c>
      <c r="U40" s="67" t="str">
        <f t="shared" si="21"/>
        <v>-</v>
      </c>
      <c r="V40" s="68" t="str">
        <f t="shared" si="21"/>
        <v>-</v>
      </c>
      <c r="W40" s="68" t="str">
        <f t="shared" si="21"/>
        <v>-</v>
      </c>
      <c r="X40" s="66" t="str">
        <f t="shared" si="21"/>
        <v>-</v>
      </c>
      <c r="Y40" s="68" t="str">
        <f t="shared" si="21"/>
        <v>-</v>
      </c>
      <c r="Z40" s="69" t="str">
        <f t="shared" si="21"/>
        <v>-</v>
      </c>
      <c r="AB40" s="293" t="str">
        <f t="shared" si="22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17"/>
        <v/>
      </c>
      <c r="H41" s="19" t="str">
        <f t="shared" si="17"/>
        <v/>
      </c>
      <c r="I41" s="20" t="str">
        <f t="shared" si="17"/>
        <v/>
      </c>
      <c r="J41" s="33" t="str">
        <f t="shared" si="18"/>
        <v>-</v>
      </c>
      <c r="K41" s="19" t="str">
        <f t="shared" si="18"/>
        <v>-</v>
      </c>
      <c r="L41" s="20" t="str">
        <f t="shared" si="18"/>
        <v>-</v>
      </c>
      <c r="M41" s="102" t="str">
        <f t="shared" si="18"/>
        <v>-</v>
      </c>
      <c r="N41" s="19" t="str">
        <f t="shared" si="18"/>
        <v>-</v>
      </c>
      <c r="O41" s="20" t="str">
        <f t="shared" si="18"/>
        <v>-</v>
      </c>
      <c r="P41" s="38" t="str">
        <f t="shared" si="19"/>
        <v/>
      </c>
      <c r="Q41" s="331" t="str">
        <f t="shared" si="16"/>
        <v>-</v>
      </c>
      <c r="R41" s="98" t="str">
        <f t="shared" si="16"/>
        <v>-</v>
      </c>
      <c r="S41" s="31" t="str">
        <f t="shared" si="20"/>
        <v>-</v>
      </c>
      <c r="T41" s="66" t="str">
        <f t="shared" si="21"/>
        <v>-</v>
      </c>
      <c r="U41" s="67" t="str">
        <f t="shared" si="21"/>
        <v>-</v>
      </c>
      <c r="V41" s="68" t="str">
        <f t="shared" si="21"/>
        <v>-</v>
      </c>
      <c r="W41" s="68" t="str">
        <f t="shared" si="21"/>
        <v>-</v>
      </c>
      <c r="X41" s="66" t="str">
        <f t="shared" si="21"/>
        <v>-</v>
      </c>
      <c r="Y41" s="68" t="str">
        <f t="shared" si="21"/>
        <v>-</v>
      </c>
      <c r="Z41" s="69" t="str">
        <f t="shared" si="21"/>
        <v>-</v>
      </c>
      <c r="AB41" s="293" t="str">
        <f t="shared" si="22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17"/>
        <v/>
      </c>
      <c r="H42" s="19" t="str">
        <f t="shared" si="17"/>
        <v/>
      </c>
      <c r="I42" s="20" t="str">
        <f t="shared" si="17"/>
        <v/>
      </c>
      <c r="J42" s="33" t="str">
        <f t="shared" si="18"/>
        <v>-</v>
      </c>
      <c r="K42" s="19" t="str">
        <f t="shared" si="18"/>
        <v>-</v>
      </c>
      <c r="L42" s="20" t="str">
        <f t="shared" si="18"/>
        <v>-</v>
      </c>
      <c r="M42" s="102" t="str">
        <f t="shared" si="18"/>
        <v>-</v>
      </c>
      <c r="N42" s="19" t="str">
        <f t="shared" si="18"/>
        <v>-</v>
      </c>
      <c r="O42" s="20" t="str">
        <f t="shared" si="18"/>
        <v>-</v>
      </c>
      <c r="P42" s="38" t="str">
        <f t="shared" si="19"/>
        <v/>
      </c>
      <c r="Q42" s="331" t="str">
        <f t="shared" si="16"/>
        <v>-</v>
      </c>
      <c r="R42" s="98" t="str">
        <f t="shared" si="16"/>
        <v>-</v>
      </c>
      <c r="S42" s="31" t="str">
        <f t="shared" si="20"/>
        <v>-</v>
      </c>
      <c r="T42" s="66" t="str">
        <f t="shared" si="21"/>
        <v>-</v>
      </c>
      <c r="U42" s="67" t="str">
        <f t="shared" si="21"/>
        <v>-</v>
      </c>
      <c r="V42" s="68" t="str">
        <f t="shared" si="21"/>
        <v>-</v>
      </c>
      <c r="W42" s="68" t="str">
        <f t="shared" si="21"/>
        <v>-</v>
      </c>
      <c r="X42" s="66" t="str">
        <f t="shared" si="21"/>
        <v>-</v>
      </c>
      <c r="Y42" s="68" t="str">
        <f t="shared" si="21"/>
        <v>-</v>
      </c>
      <c r="Z42" s="69" t="str">
        <f t="shared" si="21"/>
        <v>-</v>
      </c>
      <c r="AB42" s="293" t="str">
        <f t="shared" si="22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17"/>
        <v/>
      </c>
      <c r="H43" s="19" t="str">
        <f t="shared" si="17"/>
        <v/>
      </c>
      <c r="I43" s="20" t="str">
        <f t="shared" si="17"/>
        <v/>
      </c>
      <c r="J43" s="33" t="str">
        <f t="shared" si="18"/>
        <v>-</v>
      </c>
      <c r="K43" s="19" t="str">
        <f t="shared" si="18"/>
        <v>-</v>
      </c>
      <c r="L43" s="20" t="str">
        <f t="shared" si="18"/>
        <v>-</v>
      </c>
      <c r="M43" s="102" t="str">
        <f t="shared" si="18"/>
        <v>-</v>
      </c>
      <c r="N43" s="19" t="str">
        <f t="shared" si="18"/>
        <v>-</v>
      </c>
      <c r="O43" s="20" t="str">
        <f t="shared" si="18"/>
        <v>-</v>
      </c>
      <c r="P43" s="38" t="str">
        <f t="shared" si="19"/>
        <v/>
      </c>
      <c r="Q43" s="331" t="str">
        <f t="shared" si="16"/>
        <v>-</v>
      </c>
      <c r="R43" s="98" t="str">
        <f t="shared" si="16"/>
        <v>-</v>
      </c>
      <c r="S43" s="31" t="str">
        <f t="shared" si="20"/>
        <v>-</v>
      </c>
      <c r="T43" s="66" t="str">
        <f t="shared" si="21"/>
        <v>-</v>
      </c>
      <c r="U43" s="67" t="str">
        <f t="shared" si="21"/>
        <v>-</v>
      </c>
      <c r="V43" s="68" t="str">
        <f t="shared" si="21"/>
        <v>-</v>
      </c>
      <c r="W43" s="68" t="str">
        <f t="shared" si="21"/>
        <v>-</v>
      </c>
      <c r="X43" s="66" t="str">
        <f t="shared" si="21"/>
        <v>-</v>
      </c>
      <c r="Y43" s="68" t="str">
        <f t="shared" si="21"/>
        <v>-</v>
      </c>
      <c r="Z43" s="69" t="str">
        <f t="shared" si="21"/>
        <v>-</v>
      </c>
      <c r="AB43" s="293" t="str">
        <f t="shared" si="22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17"/>
        <v/>
      </c>
      <c r="H44" s="19" t="str">
        <f t="shared" si="17"/>
        <v/>
      </c>
      <c r="I44" s="20" t="str">
        <f t="shared" si="17"/>
        <v/>
      </c>
      <c r="J44" s="33" t="str">
        <f t="shared" si="18"/>
        <v>-</v>
      </c>
      <c r="K44" s="19" t="str">
        <f t="shared" si="18"/>
        <v>-</v>
      </c>
      <c r="L44" s="20" t="str">
        <f t="shared" si="18"/>
        <v>-</v>
      </c>
      <c r="M44" s="102" t="str">
        <f t="shared" si="18"/>
        <v>-</v>
      </c>
      <c r="N44" s="19" t="str">
        <f t="shared" si="18"/>
        <v>-</v>
      </c>
      <c r="O44" s="20" t="str">
        <f t="shared" si="18"/>
        <v>-</v>
      </c>
      <c r="P44" s="38" t="str">
        <f t="shared" si="19"/>
        <v/>
      </c>
      <c r="Q44" s="331" t="str">
        <f t="shared" si="16"/>
        <v>-</v>
      </c>
      <c r="R44" s="98" t="str">
        <f t="shared" si="16"/>
        <v>-</v>
      </c>
      <c r="S44" s="31" t="str">
        <f t="shared" si="20"/>
        <v>-</v>
      </c>
      <c r="T44" s="66" t="str">
        <f t="shared" si="21"/>
        <v>-</v>
      </c>
      <c r="U44" s="67" t="str">
        <f t="shared" si="21"/>
        <v>-</v>
      </c>
      <c r="V44" s="68" t="str">
        <f t="shared" si="21"/>
        <v>-</v>
      </c>
      <c r="W44" s="68" t="str">
        <f t="shared" si="21"/>
        <v>-</v>
      </c>
      <c r="X44" s="66" t="str">
        <f t="shared" si="21"/>
        <v>-</v>
      </c>
      <c r="Y44" s="68" t="str">
        <f t="shared" si="21"/>
        <v>-</v>
      </c>
      <c r="Z44" s="69" t="str">
        <f t="shared" si="21"/>
        <v>-</v>
      </c>
      <c r="AB44" s="293" t="str">
        <f t="shared" si="22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17"/>
        <v/>
      </c>
      <c r="H45" s="19" t="str">
        <f t="shared" si="17"/>
        <v/>
      </c>
      <c r="I45" s="20" t="str">
        <f t="shared" si="17"/>
        <v/>
      </c>
      <c r="J45" s="33" t="str">
        <f t="shared" si="18"/>
        <v>-</v>
      </c>
      <c r="K45" s="19" t="str">
        <f t="shared" si="18"/>
        <v>-</v>
      </c>
      <c r="L45" s="20" t="str">
        <f t="shared" si="18"/>
        <v>-</v>
      </c>
      <c r="M45" s="102" t="str">
        <f t="shared" si="18"/>
        <v>-</v>
      </c>
      <c r="N45" s="19" t="str">
        <f t="shared" si="18"/>
        <v>-</v>
      </c>
      <c r="O45" s="20" t="str">
        <f t="shared" si="18"/>
        <v>-</v>
      </c>
      <c r="P45" s="38" t="str">
        <f t="shared" si="19"/>
        <v/>
      </c>
      <c r="Q45" s="331" t="str">
        <f t="shared" ref="Q45:R57" si="23">IF($D45="public","","-")</f>
        <v>-</v>
      </c>
      <c r="R45" s="98" t="str">
        <f t="shared" si="23"/>
        <v>-</v>
      </c>
      <c r="S45" s="31" t="str">
        <f t="shared" si="20"/>
        <v>-</v>
      </c>
      <c r="T45" s="66" t="str">
        <f t="shared" si="21"/>
        <v>-</v>
      </c>
      <c r="U45" s="67" t="str">
        <f t="shared" si="21"/>
        <v>-</v>
      </c>
      <c r="V45" s="68" t="str">
        <f t="shared" si="21"/>
        <v>-</v>
      </c>
      <c r="W45" s="68" t="str">
        <f t="shared" si="21"/>
        <v>-</v>
      </c>
      <c r="X45" s="66" t="str">
        <f t="shared" si="21"/>
        <v>-</v>
      </c>
      <c r="Y45" s="68" t="str">
        <f t="shared" si="21"/>
        <v>-</v>
      </c>
      <c r="Z45" s="69" t="str">
        <f t="shared" si="21"/>
        <v>-</v>
      </c>
      <c r="AB45" s="293" t="str">
        <f t="shared" si="22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17"/>
        <v/>
      </c>
      <c r="H46" s="19" t="str">
        <f t="shared" si="17"/>
        <v/>
      </c>
      <c r="I46" s="20" t="str">
        <f t="shared" si="17"/>
        <v/>
      </c>
      <c r="J46" s="33" t="str">
        <f t="shared" si="18"/>
        <v>-</v>
      </c>
      <c r="K46" s="19" t="str">
        <f t="shared" si="18"/>
        <v>-</v>
      </c>
      <c r="L46" s="20" t="str">
        <f t="shared" si="18"/>
        <v>-</v>
      </c>
      <c r="M46" s="102" t="str">
        <f t="shared" si="18"/>
        <v>-</v>
      </c>
      <c r="N46" s="19" t="str">
        <f t="shared" si="18"/>
        <v>-</v>
      </c>
      <c r="O46" s="20" t="str">
        <f t="shared" si="18"/>
        <v>-</v>
      </c>
      <c r="P46" s="38" t="str">
        <f t="shared" si="19"/>
        <v/>
      </c>
      <c r="Q46" s="331" t="str">
        <f t="shared" si="23"/>
        <v>-</v>
      </c>
      <c r="R46" s="98" t="str">
        <f t="shared" si="23"/>
        <v>-</v>
      </c>
      <c r="S46" s="31" t="str">
        <f t="shared" si="20"/>
        <v>-</v>
      </c>
      <c r="T46" s="66" t="str">
        <f t="shared" si="21"/>
        <v>-</v>
      </c>
      <c r="U46" s="67" t="str">
        <f t="shared" si="21"/>
        <v>-</v>
      </c>
      <c r="V46" s="68" t="str">
        <f t="shared" si="21"/>
        <v>-</v>
      </c>
      <c r="W46" s="68" t="str">
        <f t="shared" si="21"/>
        <v>-</v>
      </c>
      <c r="X46" s="66" t="str">
        <f t="shared" si="21"/>
        <v>-</v>
      </c>
      <c r="Y46" s="68" t="str">
        <f t="shared" si="21"/>
        <v>-</v>
      </c>
      <c r="Z46" s="69" t="str">
        <f t="shared" si="21"/>
        <v>-</v>
      </c>
      <c r="AB46" s="293" t="str">
        <f t="shared" si="22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17"/>
        <v/>
      </c>
      <c r="H47" s="19" t="str">
        <f t="shared" si="17"/>
        <v/>
      </c>
      <c r="I47" s="20" t="str">
        <f t="shared" si="17"/>
        <v/>
      </c>
      <c r="J47" s="33" t="str">
        <f t="shared" si="18"/>
        <v>-</v>
      </c>
      <c r="K47" s="19" t="str">
        <f t="shared" si="18"/>
        <v>-</v>
      </c>
      <c r="L47" s="20" t="str">
        <f t="shared" si="18"/>
        <v>-</v>
      </c>
      <c r="M47" s="102" t="str">
        <f t="shared" si="18"/>
        <v>-</v>
      </c>
      <c r="N47" s="19" t="str">
        <f t="shared" si="18"/>
        <v>-</v>
      </c>
      <c r="O47" s="20" t="str">
        <f t="shared" si="18"/>
        <v>-</v>
      </c>
      <c r="P47" s="38" t="str">
        <f t="shared" si="19"/>
        <v/>
      </c>
      <c r="Q47" s="331" t="str">
        <f t="shared" si="23"/>
        <v>-</v>
      </c>
      <c r="R47" s="98" t="str">
        <f t="shared" si="23"/>
        <v>-</v>
      </c>
      <c r="S47" s="31" t="str">
        <f t="shared" si="20"/>
        <v>-</v>
      </c>
      <c r="T47" s="66" t="str">
        <f t="shared" si="21"/>
        <v>-</v>
      </c>
      <c r="U47" s="67" t="str">
        <f t="shared" si="21"/>
        <v>-</v>
      </c>
      <c r="V47" s="68" t="str">
        <f t="shared" si="21"/>
        <v>-</v>
      </c>
      <c r="W47" s="68" t="str">
        <f t="shared" si="21"/>
        <v>-</v>
      </c>
      <c r="X47" s="66" t="str">
        <f t="shared" si="21"/>
        <v>-</v>
      </c>
      <c r="Y47" s="68" t="str">
        <f t="shared" si="21"/>
        <v>-</v>
      </c>
      <c r="Z47" s="69" t="str">
        <f t="shared" si="21"/>
        <v>-</v>
      </c>
      <c r="AB47" s="293" t="str">
        <f t="shared" si="22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17"/>
        <v/>
      </c>
      <c r="H48" s="19" t="str">
        <f t="shared" si="17"/>
        <v/>
      </c>
      <c r="I48" s="20" t="str">
        <f t="shared" si="17"/>
        <v/>
      </c>
      <c r="J48" s="33" t="str">
        <f t="shared" si="18"/>
        <v>-</v>
      </c>
      <c r="K48" s="19" t="str">
        <f t="shared" si="18"/>
        <v>-</v>
      </c>
      <c r="L48" s="20" t="str">
        <f t="shared" si="18"/>
        <v>-</v>
      </c>
      <c r="M48" s="102" t="str">
        <f t="shared" si="18"/>
        <v>-</v>
      </c>
      <c r="N48" s="19" t="str">
        <f t="shared" si="18"/>
        <v>-</v>
      </c>
      <c r="O48" s="20" t="str">
        <f t="shared" si="18"/>
        <v>-</v>
      </c>
      <c r="P48" s="38" t="str">
        <f t="shared" si="19"/>
        <v/>
      </c>
      <c r="Q48" s="331" t="str">
        <f t="shared" si="23"/>
        <v>-</v>
      </c>
      <c r="R48" s="98" t="str">
        <f t="shared" si="23"/>
        <v>-</v>
      </c>
      <c r="S48" s="31" t="str">
        <f t="shared" si="20"/>
        <v>-</v>
      </c>
      <c r="T48" s="66" t="str">
        <f t="shared" si="21"/>
        <v>-</v>
      </c>
      <c r="U48" s="67" t="str">
        <f t="shared" si="21"/>
        <v>-</v>
      </c>
      <c r="V48" s="68" t="str">
        <f t="shared" si="21"/>
        <v>-</v>
      </c>
      <c r="W48" s="68" t="str">
        <f t="shared" si="21"/>
        <v>-</v>
      </c>
      <c r="X48" s="66" t="str">
        <f t="shared" si="21"/>
        <v>-</v>
      </c>
      <c r="Y48" s="68" t="str">
        <f t="shared" si="21"/>
        <v>-</v>
      </c>
      <c r="Z48" s="69" t="str">
        <f t="shared" si="21"/>
        <v>-</v>
      </c>
      <c r="AB48" s="293" t="str">
        <f t="shared" si="22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17"/>
        <v/>
      </c>
      <c r="H49" s="19" t="str">
        <f t="shared" si="17"/>
        <v/>
      </c>
      <c r="I49" s="20" t="str">
        <f t="shared" si="17"/>
        <v/>
      </c>
      <c r="J49" s="33" t="str">
        <f t="shared" si="18"/>
        <v>-</v>
      </c>
      <c r="K49" s="19" t="str">
        <f t="shared" si="18"/>
        <v>-</v>
      </c>
      <c r="L49" s="20" t="str">
        <f t="shared" si="18"/>
        <v>-</v>
      </c>
      <c r="M49" s="102" t="str">
        <f t="shared" si="18"/>
        <v>-</v>
      </c>
      <c r="N49" s="19" t="str">
        <f t="shared" si="18"/>
        <v>-</v>
      </c>
      <c r="O49" s="20" t="str">
        <f t="shared" si="18"/>
        <v>-</v>
      </c>
      <c r="P49" s="38" t="str">
        <f t="shared" si="19"/>
        <v/>
      </c>
      <c r="Q49" s="331" t="str">
        <f t="shared" si="23"/>
        <v>-</v>
      </c>
      <c r="R49" s="98" t="str">
        <f t="shared" si="23"/>
        <v>-</v>
      </c>
      <c r="S49" s="31" t="str">
        <f t="shared" si="20"/>
        <v>-</v>
      </c>
      <c r="T49" s="66" t="str">
        <f t="shared" si="21"/>
        <v>-</v>
      </c>
      <c r="U49" s="67" t="str">
        <f t="shared" si="21"/>
        <v>-</v>
      </c>
      <c r="V49" s="68" t="str">
        <f t="shared" si="21"/>
        <v>-</v>
      </c>
      <c r="W49" s="68" t="str">
        <f t="shared" si="21"/>
        <v>-</v>
      </c>
      <c r="X49" s="66" t="str">
        <f t="shared" si="21"/>
        <v>-</v>
      </c>
      <c r="Y49" s="68" t="str">
        <f t="shared" si="21"/>
        <v>-</v>
      </c>
      <c r="Z49" s="69" t="str">
        <f t="shared" si="21"/>
        <v>-</v>
      </c>
      <c r="AB49" s="293" t="str">
        <f t="shared" si="22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17"/>
        <v/>
      </c>
      <c r="H50" s="19" t="str">
        <f t="shared" si="17"/>
        <v/>
      </c>
      <c r="I50" s="20" t="str">
        <f t="shared" si="17"/>
        <v/>
      </c>
      <c r="J50" s="33" t="str">
        <f t="shared" si="18"/>
        <v>-</v>
      </c>
      <c r="K50" s="19" t="str">
        <f t="shared" si="18"/>
        <v>-</v>
      </c>
      <c r="L50" s="20" t="str">
        <f t="shared" si="18"/>
        <v>-</v>
      </c>
      <c r="M50" s="102" t="str">
        <f t="shared" si="18"/>
        <v>-</v>
      </c>
      <c r="N50" s="19" t="str">
        <f t="shared" si="18"/>
        <v>-</v>
      </c>
      <c r="O50" s="20" t="str">
        <f t="shared" si="18"/>
        <v>-</v>
      </c>
      <c r="P50" s="38" t="str">
        <f t="shared" si="19"/>
        <v/>
      </c>
      <c r="Q50" s="331" t="str">
        <f t="shared" si="23"/>
        <v>-</v>
      </c>
      <c r="R50" s="98" t="str">
        <f t="shared" si="23"/>
        <v>-</v>
      </c>
      <c r="S50" s="31" t="str">
        <f t="shared" si="20"/>
        <v>-</v>
      </c>
      <c r="T50" s="66" t="str">
        <f t="shared" si="21"/>
        <v>-</v>
      </c>
      <c r="U50" s="67" t="str">
        <f t="shared" si="21"/>
        <v>-</v>
      </c>
      <c r="V50" s="68" t="str">
        <f t="shared" si="21"/>
        <v>-</v>
      </c>
      <c r="W50" s="68" t="str">
        <f t="shared" si="21"/>
        <v>-</v>
      </c>
      <c r="X50" s="66" t="str">
        <f t="shared" si="21"/>
        <v>-</v>
      </c>
      <c r="Y50" s="68" t="str">
        <f t="shared" si="21"/>
        <v>-</v>
      </c>
      <c r="Z50" s="69" t="str">
        <f t="shared" si="21"/>
        <v>-</v>
      </c>
      <c r="AB50" s="293" t="str">
        <f t="shared" si="22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17"/>
        <v>-</v>
      </c>
      <c r="H51" s="19" t="str">
        <f t="shared" si="17"/>
        <v>-</v>
      </c>
      <c r="I51" s="20" t="str">
        <f t="shared" si="17"/>
        <v>-</v>
      </c>
      <c r="J51" s="33" t="str">
        <f t="shared" si="18"/>
        <v/>
      </c>
      <c r="K51" s="19" t="str">
        <f t="shared" si="18"/>
        <v/>
      </c>
      <c r="L51" s="20" t="str">
        <f t="shared" si="18"/>
        <v/>
      </c>
      <c r="M51" s="102" t="str">
        <f t="shared" si="18"/>
        <v/>
      </c>
      <c r="N51" s="19" t="str">
        <f t="shared" si="18"/>
        <v/>
      </c>
      <c r="O51" s="20" t="str">
        <f t="shared" si="18"/>
        <v/>
      </c>
      <c r="P51" s="38" t="str">
        <f t="shared" si="19"/>
        <v>-</v>
      </c>
      <c r="Q51" s="331" t="str">
        <f t="shared" si="23"/>
        <v/>
      </c>
      <c r="R51" s="98" t="str">
        <f t="shared" si="23"/>
        <v/>
      </c>
      <c r="S51" s="31">
        <f t="shared" si="20"/>
        <v>0.5</v>
      </c>
      <c r="T51" s="66" t="str">
        <f t="shared" si="21"/>
        <v/>
      </c>
      <c r="U51" s="67" t="str">
        <f t="shared" si="21"/>
        <v/>
      </c>
      <c r="V51" s="68" t="str">
        <f t="shared" si="21"/>
        <v/>
      </c>
      <c r="W51" s="68" t="str">
        <f t="shared" si="21"/>
        <v/>
      </c>
      <c r="X51" s="66" t="str">
        <f t="shared" si="21"/>
        <v/>
      </c>
      <c r="Y51" s="68" t="str">
        <f t="shared" si="21"/>
        <v/>
      </c>
      <c r="Z51" s="69" t="str">
        <f t="shared" si="21"/>
        <v/>
      </c>
      <c r="AB51" s="293">
        <f t="shared" si="22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17"/>
        <v>-</v>
      </c>
      <c r="H52" s="19" t="str">
        <f t="shared" si="17"/>
        <v>-</v>
      </c>
      <c r="I52" s="20" t="str">
        <f t="shared" si="17"/>
        <v>-</v>
      </c>
      <c r="J52" s="33" t="str">
        <f t="shared" si="18"/>
        <v/>
      </c>
      <c r="K52" s="19" t="str">
        <f t="shared" si="18"/>
        <v/>
      </c>
      <c r="L52" s="20" t="str">
        <f t="shared" si="18"/>
        <v/>
      </c>
      <c r="M52" s="102" t="str">
        <f t="shared" si="18"/>
        <v/>
      </c>
      <c r="N52" s="19" t="str">
        <f t="shared" si="18"/>
        <v/>
      </c>
      <c r="O52" s="20" t="str">
        <f t="shared" si="18"/>
        <v/>
      </c>
      <c r="P52" s="38" t="str">
        <f t="shared" si="19"/>
        <v>-</v>
      </c>
      <c r="Q52" s="331" t="str">
        <f t="shared" si="23"/>
        <v/>
      </c>
      <c r="R52" s="98" t="str">
        <f t="shared" si="23"/>
        <v/>
      </c>
      <c r="S52" s="31">
        <f t="shared" si="20"/>
        <v>0.54166666666666663</v>
      </c>
      <c r="T52" s="66" t="str">
        <f t="shared" si="21"/>
        <v/>
      </c>
      <c r="U52" s="67" t="str">
        <f t="shared" si="21"/>
        <v/>
      </c>
      <c r="V52" s="68" t="str">
        <f t="shared" si="21"/>
        <v/>
      </c>
      <c r="W52" s="68" t="str">
        <f t="shared" si="21"/>
        <v/>
      </c>
      <c r="X52" s="66" t="str">
        <f t="shared" si="21"/>
        <v/>
      </c>
      <c r="Y52" s="68" t="str">
        <f t="shared" si="21"/>
        <v/>
      </c>
      <c r="Z52" s="69" t="str">
        <f t="shared" si="21"/>
        <v/>
      </c>
      <c r="AB52" s="293">
        <f t="shared" si="22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4">IF($D53="public","-","")</f>
        <v>-</v>
      </c>
      <c r="H53" s="19" t="str">
        <f t="shared" si="24"/>
        <v>-</v>
      </c>
      <c r="I53" s="20" t="str">
        <f t="shared" si="24"/>
        <v>-</v>
      </c>
      <c r="J53" s="33" t="str">
        <f t="shared" ref="J53:O57" si="25">IF($D53="public","","-")</f>
        <v/>
      </c>
      <c r="K53" s="19" t="str">
        <f t="shared" si="25"/>
        <v/>
      </c>
      <c r="L53" s="20" t="str">
        <f t="shared" si="25"/>
        <v/>
      </c>
      <c r="M53" s="102" t="str">
        <f t="shared" si="25"/>
        <v/>
      </c>
      <c r="N53" s="19" t="str">
        <f t="shared" si="25"/>
        <v/>
      </c>
      <c r="O53" s="20" t="str">
        <f t="shared" si="25"/>
        <v/>
      </c>
      <c r="P53" s="38" t="str">
        <f t="shared" si="19"/>
        <v>-</v>
      </c>
      <c r="Q53" s="331" t="str">
        <f t="shared" si="23"/>
        <v/>
      </c>
      <c r="R53" s="98" t="str">
        <f t="shared" si="23"/>
        <v/>
      </c>
      <c r="S53" s="31">
        <f t="shared" si="20"/>
        <v>0.58333333333333337</v>
      </c>
      <c r="T53" s="66" t="str">
        <f t="shared" ref="T53:Z57" si="26">IF($D53="public","","-")</f>
        <v/>
      </c>
      <c r="U53" s="67" t="str">
        <f t="shared" si="26"/>
        <v/>
      </c>
      <c r="V53" s="68" t="str">
        <f t="shared" si="26"/>
        <v/>
      </c>
      <c r="W53" s="68" t="str">
        <f t="shared" si="26"/>
        <v/>
      </c>
      <c r="X53" s="66" t="str">
        <f t="shared" si="26"/>
        <v/>
      </c>
      <c r="Y53" s="68" t="str">
        <f t="shared" si="26"/>
        <v/>
      </c>
      <c r="Z53" s="69" t="str">
        <f t="shared" si="26"/>
        <v/>
      </c>
      <c r="AB53" s="293">
        <f t="shared" si="22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4"/>
        <v>-</v>
      </c>
      <c r="H54" s="19" t="str">
        <f t="shared" si="24"/>
        <v>-</v>
      </c>
      <c r="I54" s="20" t="str">
        <f t="shared" si="24"/>
        <v>-</v>
      </c>
      <c r="J54" s="33" t="str">
        <f t="shared" si="25"/>
        <v/>
      </c>
      <c r="K54" s="19" t="str">
        <f t="shared" si="25"/>
        <v/>
      </c>
      <c r="L54" s="20" t="str">
        <f t="shared" si="25"/>
        <v/>
      </c>
      <c r="M54" s="102" t="str">
        <f t="shared" si="25"/>
        <v/>
      </c>
      <c r="N54" s="19" t="str">
        <f t="shared" si="25"/>
        <v/>
      </c>
      <c r="O54" s="20" t="str">
        <f t="shared" si="25"/>
        <v/>
      </c>
      <c r="P54" s="38" t="str">
        <f t="shared" si="19"/>
        <v>-</v>
      </c>
      <c r="Q54" s="331" t="str">
        <f t="shared" si="23"/>
        <v/>
      </c>
      <c r="R54" s="98" t="str">
        <f t="shared" si="23"/>
        <v/>
      </c>
      <c r="S54" s="31">
        <f t="shared" si="20"/>
        <v>0.125</v>
      </c>
      <c r="T54" s="66" t="str">
        <f t="shared" si="26"/>
        <v/>
      </c>
      <c r="U54" s="67" t="str">
        <f t="shared" si="26"/>
        <v/>
      </c>
      <c r="V54" s="68" t="str">
        <f t="shared" si="26"/>
        <v/>
      </c>
      <c r="W54" s="68" t="str">
        <f t="shared" si="26"/>
        <v/>
      </c>
      <c r="X54" s="66" t="str">
        <f t="shared" si="26"/>
        <v/>
      </c>
      <c r="Y54" s="68" t="str">
        <f t="shared" si="26"/>
        <v/>
      </c>
      <c r="Z54" s="69" t="str">
        <f t="shared" si="26"/>
        <v/>
      </c>
      <c r="AB54" s="293">
        <f t="shared" si="22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4"/>
        <v>-</v>
      </c>
      <c r="H55" s="19" t="str">
        <f t="shared" si="24"/>
        <v>-</v>
      </c>
      <c r="I55" s="20" t="str">
        <f t="shared" si="24"/>
        <v>-</v>
      </c>
      <c r="J55" s="33" t="str">
        <f t="shared" si="25"/>
        <v/>
      </c>
      <c r="K55" s="19" t="str">
        <f t="shared" si="25"/>
        <v/>
      </c>
      <c r="L55" s="20" t="str">
        <f t="shared" si="25"/>
        <v/>
      </c>
      <c r="M55" s="102" t="str">
        <f t="shared" si="25"/>
        <v/>
      </c>
      <c r="N55" s="19" t="str">
        <f t="shared" si="25"/>
        <v/>
      </c>
      <c r="O55" s="20" t="str">
        <f t="shared" si="25"/>
        <v/>
      </c>
      <c r="P55" s="38" t="str">
        <f t="shared" si="19"/>
        <v>-</v>
      </c>
      <c r="Q55" s="331" t="str">
        <f t="shared" si="23"/>
        <v/>
      </c>
      <c r="R55" s="98" t="str">
        <f t="shared" si="23"/>
        <v/>
      </c>
      <c r="S55" s="31">
        <f t="shared" si="20"/>
        <v>0.16666666666666666</v>
      </c>
      <c r="T55" s="66" t="str">
        <f t="shared" si="26"/>
        <v/>
      </c>
      <c r="U55" s="67" t="str">
        <f t="shared" si="26"/>
        <v/>
      </c>
      <c r="V55" s="68" t="str">
        <f t="shared" si="26"/>
        <v/>
      </c>
      <c r="W55" s="68" t="str">
        <f t="shared" si="26"/>
        <v/>
      </c>
      <c r="X55" s="66" t="str">
        <f t="shared" si="26"/>
        <v/>
      </c>
      <c r="Y55" s="68" t="str">
        <f t="shared" si="26"/>
        <v/>
      </c>
      <c r="Z55" s="69" t="str">
        <f t="shared" si="26"/>
        <v/>
      </c>
      <c r="AB55" s="293">
        <f t="shared" si="22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4"/>
        <v>-</v>
      </c>
      <c r="H56" s="19" t="str">
        <f t="shared" si="24"/>
        <v>-</v>
      </c>
      <c r="I56" s="20" t="str">
        <f t="shared" si="24"/>
        <v>-</v>
      </c>
      <c r="J56" s="33" t="str">
        <f t="shared" si="25"/>
        <v/>
      </c>
      <c r="K56" s="19" t="str">
        <f t="shared" si="25"/>
        <v/>
      </c>
      <c r="L56" s="20" t="str">
        <f t="shared" si="25"/>
        <v/>
      </c>
      <c r="M56" s="102" t="str">
        <f t="shared" si="25"/>
        <v/>
      </c>
      <c r="N56" s="19" t="str">
        <f t="shared" si="25"/>
        <v/>
      </c>
      <c r="O56" s="20" t="str">
        <f t="shared" si="25"/>
        <v/>
      </c>
      <c r="P56" s="38" t="str">
        <f t="shared" si="19"/>
        <v>-</v>
      </c>
      <c r="Q56" s="331" t="str">
        <f t="shared" si="23"/>
        <v/>
      </c>
      <c r="R56" s="98" t="str">
        <f t="shared" si="23"/>
        <v/>
      </c>
      <c r="S56" s="31">
        <f t="shared" si="20"/>
        <v>0.20833333333333331</v>
      </c>
      <c r="T56" s="66" t="str">
        <f t="shared" si="26"/>
        <v/>
      </c>
      <c r="U56" s="67" t="str">
        <f t="shared" si="26"/>
        <v/>
      </c>
      <c r="V56" s="68" t="str">
        <f t="shared" si="26"/>
        <v/>
      </c>
      <c r="W56" s="68" t="str">
        <f t="shared" si="26"/>
        <v/>
      </c>
      <c r="X56" s="66" t="str">
        <f t="shared" si="26"/>
        <v/>
      </c>
      <c r="Y56" s="68" t="str">
        <f t="shared" si="26"/>
        <v/>
      </c>
      <c r="Z56" s="69" t="str">
        <f t="shared" si="26"/>
        <v/>
      </c>
      <c r="AB56" s="293">
        <f t="shared" si="22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4"/>
        <v>-</v>
      </c>
      <c r="H57" s="19" t="str">
        <f t="shared" si="24"/>
        <v>-</v>
      </c>
      <c r="I57" s="20" t="str">
        <f t="shared" si="24"/>
        <v>-</v>
      </c>
      <c r="J57" s="33" t="str">
        <f t="shared" si="25"/>
        <v/>
      </c>
      <c r="K57" s="19" t="str">
        <f t="shared" si="25"/>
        <v/>
      </c>
      <c r="L57" s="20" t="str">
        <f t="shared" si="25"/>
        <v/>
      </c>
      <c r="M57" s="102" t="str">
        <f t="shared" si="25"/>
        <v/>
      </c>
      <c r="N57" s="19" t="str">
        <f t="shared" si="25"/>
        <v/>
      </c>
      <c r="O57" s="20" t="str">
        <f t="shared" si="25"/>
        <v/>
      </c>
      <c r="P57" s="38" t="str">
        <f t="shared" si="19"/>
        <v>-</v>
      </c>
      <c r="Q57" s="331" t="str">
        <f t="shared" si="23"/>
        <v/>
      </c>
      <c r="R57" s="98" t="str">
        <f t="shared" si="23"/>
        <v/>
      </c>
      <c r="S57" s="31">
        <f t="shared" si="20"/>
        <v>0.25</v>
      </c>
      <c r="T57" s="66" t="str">
        <f t="shared" si="26"/>
        <v/>
      </c>
      <c r="U57" s="67" t="str">
        <f t="shared" si="26"/>
        <v/>
      </c>
      <c r="V57" s="68" t="str">
        <f t="shared" si="26"/>
        <v/>
      </c>
      <c r="W57" s="68" t="str">
        <f t="shared" si="26"/>
        <v/>
      </c>
      <c r="X57" s="66" t="str">
        <f t="shared" si="26"/>
        <v/>
      </c>
      <c r="Y57" s="68" t="str">
        <f t="shared" si="26"/>
        <v/>
      </c>
      <c r="Z57" s="69" t="str">
        <f t="shared" si="26"/>
        <v/>
      </c>
      <c r="AB57" s="293">
        <f t="shared" si="22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61" t="str">
        <f>G2</f>
        <v># Shot</v>
      </c>
      <c r="J67" s="377" t="str">
        <f>J2</f>
        <v># Shot</v>
      </c>
      <c r="M67" s="364" t="str">
        <f>M2</f>
        <v># Shot</v>
      </c>
      <c r="P67" s="367" t="s">
        <v>8</v>
      </c>
      <c r="Q67" s="368"/>
      <c r="R67" s="369"/>
      <c r="T67" s="342" t="str">
        <f t="shared" ref="T67:Z67" si="27">T2</f>
        <v>Bypass</v>
      </c>
      <c r="U67" s="370" t="str">
        <f t="shared" si="27"/>
        <v>No Show</v>
      </c>
      <c r="V67" s="345" t="str">
        <f t="shared" si="27"/>
        <v>Decline</v>
      </c>
      <c r="W67" s="345" t="str">
        <f t="shared" si="27"/>
        <v>Xtra Sheets</v>
      </c>
      <c r="X67" s="342" t="str">
        <f t="shared" si="27"/>
        <v>Digital</v>
      </c>
      <c r="Y67" s="345" t="str">
        <f t="shared" si="27"/>
        <v>Stolen</v>
      </c>
      <c r="Z67" s="359" t="str">
        <f t="shared" si="27"/>
        <v># Sales 
(if known)</v>
      </c>
      <c r="AB67"/>
    </row>
    <row r="68" spans="1:28" x14ac:dyDescent="0.25">
      <c r="F68" s="131"/>
      <c r="G68" s="362"/>
      <c r="J68" s="378"/>
      <c r="M68" s="365"/>
      <c r="P68" s="394" t="str">
        <f>P3</f>
        <v>Green 
Screen</v>
      </c>
      <c r="Q68" s="380" t="str">
        <f>Q3</f>
        <v>Star</v>
      </c>
      <c r="R68" s="396" t="str">
        <f>R3</f>
        <v>Private</v>
      </c>
      <c r="T68" s="343"/>
      <c r="U68" s="371"/>
      <c r="V68" s="346"/>
      <c r="W68" s="346"/>
      <c r="X68" s="343"/>
      <c r="Y68" s="346"/>
      <c r="Z68" s="392"/>
    </row>
    <row r="69" spans="1:28" ht="15.75" thickBot="1" x14ac:dyDescent="0.3">
      <c r="F69" s="131"/>
      <c r="G69" s="363"/>
      <c r="J69" s="379"/>
      <c r="M69" s="366"/>
      <c r="P69" s="395"/>
      <c r="Q69" s="381"/>
      <c r="R69" s="397"/>
      <c r="T69" s="344"/>
      <c r="U69" s="372"/>
      <c r="V69" s="347"/>
      <c r="W69" s="347"/>
      <c r="X69" s="344"/>
      <c r="Y69" s="347"/>
      <c r="Z69" s="393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89" t="s">
        <v>34</v>
      </c>
      <c r="I73" s="390"/>
      <c r="O73" s="141"/>
      <c r="P73" s="389" t="s">
        <v>35</v>
      </c>
      <c r="Q73" s="391"/>
      <c r="R73" s="390"/>
      <c r="T73" s="142"/>
      <c r="U73" s="389" t="s">
        <v>36</v>
      </c>
      <c r="V73" s="391"/>
      <c r="W73" s="390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15 AB23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01">
        <f>'05.09 (v2)'!A1</f>
        <v>45421</v>
      </c>
      <c r="B1" s="401"/>
      <c r="C1" s="401"/>
      <c r="D1" s="401"/>
      <c r="E1" s="401"/>
      <c r="F1" s="402"/>
      <c r="G1" s="348" t="s">
        <v>18</v>
      </c>
      <c r="H1" s="349"/>
      <c r="I1" s="349"/>
      <c r="J1" s="349"/>
      <c r="K1" s="349"/>
      <c r="L1" s="349"/>
      <c r="M1" s="349"/>
      <c r="N1" s="349"/>
      <c r="O1" s="350"/>
      <c r="AB1"/>
      <c r="AF1" s="295"/>
    </row>
    <row r="2" spans="1:32" ht="24.75" customHeight="1" thickBot="1" x14ac:dyDescent="0.3">
      <c r="A2" s="403"/>
      <c r="B2" s="403"/>
      <c r="C2" s="403"/>
      <c r="D2" s="403"/>
      <c r="E2" s="403"/>
      <c r="F2" s="404"/>
      <c r="G2" s="351" t="s">
        <v>7</v>
      </c>
      <c r="H2" s="353" t="s">
        <v>20</v>
      </c>
      <c r="I2" s="354"/>
      <c r="J2" s="373" t="s">
        <v>7</v>
      </c>
      <c r="K2" s="375" t="s">
        <v>19</v>
      </c>
      <c r="L2" s="376"/>
      <c r="M2" s="355" t="s">
        <v>7</v>
      </c>
      <c r="N2" s="357" t="s">
        <v>3</v>
      </c>
      <c r="O2" s="358"/>
      <c r="P2" s="382" t="s">
        <v>8</v>
      </c>
      <c r="Q2" s="383"/>
      <c r="R2" s="384"/>
      <c r="S2" s="42"/>
      <c r="T2" s="385" t="s">
        <v>4</v>
      </c>
      <c r="U2" s="387" t="s">
        <v>5</v>
      </c>
      <c r="V2" s="340" t="s">
        <v>6</v>
      </c>
      <c r="W2" s="407" t="s">
        <v>23</v>
      </c>
      <c r="X2" s="385" t="s">
        <v>63</v>
      </c>
      <c r="Y2" s="340" t="s">
        <v>10</v>
      </c>
      <c r="Z2" s="359" t="s">
        <v>22</v>
      </c>
      <c r="AA2" s="405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52"/>
      <c r="H3" s="34" t="s">
        <v>12</v>
      </c>
      <c r="I3" s="35" t="s">
        <v>13</v>
      </c>
      <c r="J3" s="374"/>
      <c r="K3" s="36" t="s">
        <v>12</v>
      </c>
      <c r="L3" s="37" t="s">
        <v>13</v>
      </c>
      <c r="M3" s="356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6"/>
      <c r="U3" s="388"/>
      <c r="V3" s="341"/>
      <c r="W3" s="408"/>
      <c r="X3" s="386"/>
      <c r="Y3" s="341"/>
      <c r="Z3" s="360"/>
      <c r="AA3" s="406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'05.09 (v2)'!A5</f>
        <v>0.41666666666666669</v>
      </c>
      <c r="B5" s="52" t="str">
        <f>'05.09 (v2)'!B5</f>
        <v>Owner's Experience</v>
      </c>
      <c r="C5" s="58">
        <f>'05.09 (v2)'!C5</f>
        <v>25</v>
      </c>
      <c r="D5" s="58" t="str">
        <f>'05.09 (v2)'!D5</f>
        <v>Public</v>
      </c>
      <c r="E5" s="53">
        <f>'05.09 (v2)'!E5</f>
        <v>0</v>
      </c>
      <c r="F5" s="65" t="str">
        <f>'05.09 (v2)'!F5</f>
        <v>TBD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>
        <f>'05.09 (v2)'!AB5</f>
        <v>2</v>
      </c>
    </row>
    <row r="6" spans="1:32" ht="20.100000000000001" customHeight="1" x14ac:dyDescent="0.25">
      <c r="A6" s="51">
        <f>'05.09 (v2)'!A6</f>
        <v>0.45833333333333331</v>
      </c>
      <c r="B6" s="52" t="str">
        <f>'05.09 (v2)'!B6</f>
        <v>Owner's Experience</v>
      </c>
      <c r="C6" s="58">
        <f>'05.09 (v2)'!C6</f>
        <v>25</v>
      </c>
      <c r="D6" s="58" t="str">
        <f>'05.09 (v2)'!D6</f>
        <v>Public</v>
      </c>
      <c r="E6" s="53">
        <f>'05.09 (v2)'!E6</f>
        <v>0</v>
      </c>
      <c r="F6" s="65" t="str">
        <f>'05.09 (v2)'!F6</f>
        <v>TBD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0.54166666666666663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>
        <f>'05.09 (v2)'!AB6</f>
        <v>2</v>
      </c>
    </row>
    <row r="7" spans="1:32" ht="20.100000000000001" customHeight="1" x14ac:dyDescent="0.25">
      <c r="A7" s="51">
        <f>'05.09 (v2)'!A7</f>
        <v>0.5</v>
      </c>
      <c r="B7" s="52" t="str">
        <f>'05.09 (v2)'!B7</f>
        <v>Owner's Experience</v>
      </c>
      <c r="C7" s="58">
        <f>'05.09 (v2)'!C7</f>
        <v>25</v>
      </c>
      <c r="D7" s="58" t="str">
        <f>'05.09 (v2)'!D7</f>
        <v>Public</v>
      </c>
      <c r="E7" s="53">
        <f>'05.09 (v2)'!E7</f>
        <v>0</v>
      </c>
      <c r="F7" s="65" t="str">
        <f>'05.09 (v2)'!F7</f>
        <v>TBD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0.58333333333333337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>
        <f>'05.09 (v2)'!AB7</f>
        <v>2</v>
      </c>
    </row>
    <row r="8" spans="1:32" ht="20.100000000000001" customHeight="1" x14ac:dyDescent="0.25">
      <c r="A8" s="51">
        <f>'05.09 (v2)'!A8</f>
        <v>4.1666666666666664E-2</v>
      </c>
      <c r="B8" s="52" t="str">
        <f>'05.09 (v2)'!B8</f>
        <v>VIP</v>
      </c>
      <c r="C8" s="58">
        <f>'05.09 (v2)'!C8</f>
        <v>35</v>
      </c>
      <c r="D8" s="58" t="str">
        <f>'05.09 (v2)'!D8</f>
        <v>Public</v>
      </c>
      <c r="E8" s="53">
        <f>'05.09 (v2)'!E8</f>
        <v>0</v>
      </c>
      <c r="F8" s="65" t="str">
        <f>'05.09 (v2)'!F8</f>
        <v>TBD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0.125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>
        <f>'05.09 (v2)'!AB8</f>
        <v>15</v>
      </c>
    </row>
    <row r="9" spans="1:32" ht="20.100000000000001" customHeight="1" x14ac:dyDescent="0.25">
      <c r="A9" s="51">
        <f>'05.09 (v2)'!A9</f>
        <v>8.3333333333333329E-2</v>
      </c>
      <c r="B9" s="52" t="str">
        <f>'05.09 (v2)'!B9</f>
        <v>VIP</v>
      </c>
      <c r="C9" s="58">
        <f>'05.09 (v2)'!C9</f>
        <v>35</v>
      </c>
      <c r="D9" s="58" t="str">
        <f>'05.09 (v2)'!D9</f>
        <v>Public</v>
      </c>
      <c r="E9" s="53">
        <f>'05.09 (v2)'!E9</f>
        <v>0</v>
      </c>
      <c r="F9" s="65" t="str">
        <f>'05.09 (v2)'!F9</f>
        <v>TBD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0.16666666666666666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>
        <f>'05.09 (v2)'!AB9</f>
        <v>15</v>
      </c>
    </row>
    <row r="10" spans="1:32" ht="20.100000000000001" customHeight="1" x14ac:dyDescent="0.25">
      <c r="A10" s="51">
        <f>'05.09 (v2)'!A10</f>
        <v>0.125</v>
      </c>
      <c r="B10" s="52" t="str">
        <f>'05.09 (v2)'!B10</f>
        <v>VIP</v>
      </c>
      <c r="C10" s="58">
        <f>'05.09 (v2)'!C10</f>
        <v>35</v>
      </c>
      <c r="D10" s="58" t="str">
        <f>'05.09 (v2)'!D10</f>
        <v>Public</v>
      </c>
      <c r="E10" s="53">
        <f>'05.09 (v2)'!E10</f>
        <v>0</v>
      </c>
      <c r="F10" s="65" t="str">
        <f>'05.09 (v2)'!F10</f>
        <v>TBD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0.20833333333333331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>
        <f>'05.09 (v2)'!AB10</f>
        <v>9</v>
      </c>
    </row>
    <row r="11" spans="1:32" ht="20.100000000000001" customHeight="1" x14ac:dyDescent="0.25">
      <c r="A11" s="51">
        <f>'05.09 (v2)'!A11</f>
        <v>0.16666666666666666</v>
      </c>
      <c r="B11" s="52" t="str">
        <f>'05.09 (v2)'!B11</f>
        <v>VIP</v>
      </c>
      <c r="C11" s="58">
        <f>'05.09 (v2)'!C11</f>
        <v>35</v>
      </c>
      <c r="D11" s="58" t="str">
        <f>'05.09 (v2)'!D11</f>
        <v>Public</v>
      </c>
      <c r="E11" s="53">
        <f>'05.09 (v2)'!E11</f>
        <v>0</v>
      </c>
      <c r="F11" s="65" t="str">
        <f>'05.09 (v2)'!F11</f>
        <v>TBD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0.25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>
        <f>'05.09 (v2)'!AB11</f>
        <v>35</v>
      </c>
    </row>
    <row r="12" spans="1:32" ht="20.100000000000001" customHeight="1" x14ac:dyDescent="0.25">
      <c r="A12" s="51">
        <f>'05.09 (v2)'!A12</f>
        <v>0</v>
      </c>
      <c r="B12" s="52">
        <f>'05.09 (v2)'!B12</f>
        <v>0</v>
      </c>
      <c r="C12" s="58">
        <f>'05.09 (v2)'!C12</f>
        <v>0</v>
      </c>
      <c r="D12" s="58">
        <f>'05.09 (v2)'!D12</f>
        <v>0</v>
      </c>
      <c r="E12" s="53">
        <f>'05.09 (v2)'!E12</f>
        <v>0</v>
      </c>
      <c r="F12" s="65">
        <f>'05.09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'05.09 (v2)'!AB12</f>
        <v>-</v>
      </c>
    </row>
    <row r="13" spans="1:32" ht="20.100000000000001" customHeight="1" x14ac:dyDescent="0.25">
      <c r="A13" s="51">
        <f>'05.09 (v2)'!A13</f>
        <v>0</v>
      </c>
      <c r="B13" s="52">
        <f>'05.09 (v2)'!B13</f>
        <v>0</v>
      </c>
      <c r="C13" s="58">
        <f>'05.09 (v2)'!C13</f>
        <v>0</v>
      </c>
      <c r="D13" s="58">
        <f>'05.09 (v2)'!D13</f>
        <v>0</v>
      </c>
      <c r="E13" s="53">
        <f>'05.09 (v2)'!E13</f>
        <v>0</v>
      </c>
      <c r="F13" s="65">
        <f>'05.09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'05.09 (v2)'!AB13</f>
        <v>-</v>
      </c>
    </row>
    <row r="14" spans="1:32" ht="20.100000000000001" customHeight="1" x14ac:dyDescent="0.25">
      <c r="A14" s="51">
        <f>'05.09 (v2)'!A14</f>
        <v>0</v>
      </c>
      <c r="B14" s="52">
        <f>'05.09 (v2)'!B14</f>
        <v>0</v>
      </c>
      <c r="C14" s="58">
        <f>'05.09 (v2)'!C14</f>
        <v>0</v>
      </c>
      <c r="D14" s="58">
        <f>'05.09 (v2)'!D14</f>
        <v>0</v>
      </c>
      <c r="E14" s="53">
        <f>'05.09 (v2)'!E14</f>
        <v>0</v>
      </c>
      <c r="F14" s="65">
        <f>'05.09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'05.09 (v2)'!AB14</f>
        <v>-</v>
      </c>
    </row>
    <row r="15" spans="1:32" ht="20.100000000000001" customHeight="1" x14ac:dyDescent="0.25">
      <c r="A15" s="51">
        <f>'05.09 (v2)'!A15</f>
        <v>0</v>
      </c>
      <c r="B15" s="52">
        <f>'05.09 (v2)'!B15</f>
        <v>0</v>
      </c>
      <c r="C15" s="58">
        <f>'05.09 (v2)'!C15</f>
        <v>0</v>
      </c>
      <c r="D15" s="58">
        <f>'05.09 (v2)'!D15</f>
        <v>0</v>
      </c>
      <c r="E15" s="53">
        <f>'05.09 (v2)'!E15</f>
        <v>0</v>
      </c>
      <c r="F15" s="65">
        <f>'05.09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'05.09 (v2)'!AB15</f>
        <v>-</v>
      </c>
    </row>
    <row r="16" spans="1:32" ht="20.100000000000001" customHeight="1" x14ac:dyDescent="0.25">
      <c r="A16" s="51">
        <f>'05.09 (v2)'!A16</f>
        <v>0.40625</v>
      </c>
      <c r="B16" s="52" t="str">
        <f>'05.09 (v2)'!B16</f>
        <v>ReCreation Adventure Tours</v>
      </c>
      <c r="C16" s="58">
        <f>'05.09 (v2)'!C16</f>
        <v>35</v>
      </c>
      <c r="D16" s="58" t="str">
        <f>'05.09 (v2)'!D16</f>
        <v>Private</v>
      </c>
      <c r="E16" s="53" t="str">
        <f>'05.09 (v2)'!E16</f>
        <v>Group Photo per Person</v>
      </c>
      <c r="F16" s="65" t="str">
        <f>'05.09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0.48958333333333331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'05.09 (v2)'!AB16</f>
        <v>-</v>
      </c>
    </row>
    <row r="17" spans="1:32" ht="20.100000000000001" customHeight="1" x14ac:dyDescent="0.25">
      <c r="A17" s="51">
        <f>'05.09 (v2)'!A17</f>
        <v>0.42708333333333331</v>
      </c>
      <c r="B17" s="52" t="str">
        <f>'05.09 (v2)'!B17</f>
        <v>PRA</v>
      </c>
      <c r="C17" s="58">
        <f>'05.09 (v2)'!C17</f>
        <v>58</v>
      </c>
      <c r="D17" s="58" t="str">
        <f>'05.09 (v2)'!D17</f>
        <v>Private</v>
      </c>
      <c r="E17" s="53" t="str">
        <f>'05.09 (v2)'!E17</f>
        <v>Group Photo per Person</v>
      </c>
      <c r="F17" s="65" t="str">
        <f>'05.09 (v2)'!F17</f>
        <v>TBD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0.51041666666666663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'05.09 (v2)'!AB17</f>
        <v>-</v>
      </c>
    </row>
    <row r="18" spans="1:32" ht="20.100000000000001" customHeight="1" x14ac:dyDescent="0.25">
      <c r="A18" s="51">
        <f>'05.09 (v2)'!A18</f>
        <v>0.4375</v>
      </c>
      <c r="B18" s="52" t="str">
        <f>'05.09 (v2)'!B18</f>
        <v>Scott Johnson Middle School</v>
      </c>
      <c r="C18" s="58">
        <f>'05.09 (v2)'!C18</f>
        <v>201</v>
      </c>
      <c r="D18" s="58" t="str">
        <f>'05.09 (v2)'!D18</f>
        <v>Private</v>
      </c>
      <c r="E18" s="53" t="str">
        <f>'05.09 (v2)'!E18</f>
        <v>Group Photo per Person
CONFIRM WITH LEGENDS</v>
      </c>
      <c r="F18" s="65" t="str">
        <f>'05.09 (v2)'!F18</f>
        <v>TBD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0.52083333333333337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'05.09 (v2)'!AB18</f>
        <v>-</v>
      </c>
    </row>
    <row r="19" spans="1:32" ht="20.100000000000001" customHeight="1" x14ac:dyDescent="0.25">
      <c r="A19" s="51">
        <f>'05.09 (v2)'!A19</f>
        <v>4.1666666666666664E-2</v>
      </c>
      <c r="B19" s="52" t="str">
        <f>'05.09 (v2)'!B19</f>
        <v>Bay Area Christian School</v>
      </c>
      <c r="C19" s="58">
        <f>'05.09 (v2)'!C19</f>
        <v>56</v>
      </c>
      <c r="D19" s="58" t="str">
        <f>'05.09 (v2)'!D19</f>
        <v>Private</v>
      </c>
      <c r="E19" s="53" t="str">
        <f>'05.09 (v2)'!E19</f>
        <v>Group Photo per Person
CONFIRM WITH LEGENDS</v>
      </c>
      <c r="F19" s="65" t="str">
        <f>'05.09 (v2)'!F19</f>
        <v>TBD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0.125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'05.09 (v2)'!AB19</f>
        <v>-</v>
      </c>
    </row>
    <row r="20" spans="1:32" ht="20.100000000000001" customHeight="1" x14ac:dyDescent="0.25">
      <c r="A20" s="51">
        <f>'05.09 (v2)'!A20</f>
        <v>0.14583333333333334</v>
      </c>
      <c r="B20" s="52" t="str">
        <f>'05.09 (v2)'!B20</f>
        <v>Mattel Environmental Security Team</v>
      </c>
      <c r="C20" s="58">
        <f>'05.09 (v2)'!C20</f>
        <v>20</v>
      </c>
      <c r="D20" s="58" t="str">
        <f>'05.09 (v2)'!D20</f>
        <v>Private</v>
      </c>
      <c r="E20" s="53" t="str">
        <f>'05.09 (v2)'!E20</f>
        <v>Group Photo per Person</v>
      </c>
      <c r="F20" s="65" t="str">
        <f>'05.09 (v2)'!F20</f>
        <v>TBD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0.22916666666666669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'05.09 (v2)'!AB20</f>
        <v>-</v>
      </c>
    </row>
    <row r="21" spans="1:32" ht="20.100000000000001" customHeight="1" x14ac:dyDescent="0.25">
      <c r="A21" s="51">
        <f>'05.09 (v2)'!A21</f>
        <v>0.16666666666666666</v>
      </c>
      <c r="B21" s="52" t="str">
        <f>'05.09 (v2)'!B21</f>
        <v>Parkers Graduation</v>
      </c>
      <c r="C21" s="58">
        <f>'05.09 (v2)'!C21</f>
        <v>14</v>
      </c>
      <c r="D21" s="58" t="str">
        <f>'05.09 (v2)'!D21</f>
        <v>Private</v>
      </c>
      <c r="E21" s="53" t="str">
        <f>'05.09 (v2)'!E21</f>
        <v>NO PHOTOS</v>
      </c>
      <c r="F21" s="65" t="str">
        <f>'05.09 (v2)'!F21</f>
        <v>TBD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0.25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'05.09 (v2)'!AB21</f>
        <v>-</v>
      </c>
    </row>
    <row r="22" spans="1:32" ht="20.100000000000001" customHeight="1" x14ac:dyDescent="0.25">
      <c r="A22" s="51">
        <f>'05.09 (v2)'!A22</f>
        <v>0.22916666666666666</v>
      </c>
      <c r="B22" s="52" t="str">
        <f>'05.09 (v2)'!B22</f>
        <v>The Conference Board</v>
      </c>
      <c r="C22" s="58">
        <f>'05.09 (v2)'!C22</f>
        <v>40</v>
      </c>
      <c r="D22" s="58" t="str">
        <f>'05.09 (v2)'!D22</f>
        <v>Private</v>
      </c>
      <c r="E22" s="53" t="str">
        <f>'05.09 (v2)'!E22</f>
        <v>NO PHOTOS</v>
      </c>
      <c r="F22" s="65" t="str">
        <f>'05.09 (v2)'!F22</f>
        <v>TBD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0.3125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'05.09 (v2)'!AB22</f>
        <v>-</v>
      </c>
    </row>
    <row r="23" spans="1:32" ht="20.100000000000001" customHeight="1" x14ac:dyDescent="0.25">
      <c r="A23" s="51">
        <f>'05.09 (v2)'!A23</f>
        <v>0</v>
      </c>
      <c r="B23" s="52">
        <f>'05.09 (v2)'!B23</f>
        <v>0</v>
      </c>
      <c r="C23" s="58">
        <f>'05.09 (v2)'!C23</f>
        <v>0</v>
      </c>
      <c r="D23" s="58">
        <f>'05.09 (v2)'!D23</f>
        <v>0</v>
      </c>
      <c r="E23" s="53">
        <f>'05.09 (v2)'!E23</f>
        <v>0</v>
      </c>
      <c r="F23" s="65">
        <f>'05.09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'05.09 (v2)'!AB23</f>
        <v>-</v>
      </c>
    </row>
    <row r="24" spans="1:32" ht="20.100000000000001" customHeight="1" x14ac:dyDescent="0.25">
      <c r="A24" s="51">
        <f>'05.09 (v2)'!A24</f>
        <v>0</v>
      </c>
      <c r="B24" s="52">
        <f>'05.09 (v2)'!B24</f>
        <v>0</v>
      </c>
      <c r="C24" s="58">
        <f>'05.09 (v2)'!C24</f>
        <v>0</v>
      </c>
      <c r="D24" s="58">
        <f>'05.09 (v2)'!D24</f>
        <v>0</v>
      </c>
      <c r="E24" s="53">
        <f>'05.09 (v2)'!E24</f>
        <v>0</v>
      </c>
      <c r="F24" s="65">
        <f>'05.09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'05.09 (v2)'!AB24</f>
        <v>-</v>
      </c>
    </row>
    <row r="25" spans="1:32" ht="20.100000000000001" customHeight="1" x14ac:dyDescent="0.25">
      <c r="A25" s="51">
        <f>'05.09 (v2)'!A25</f>
        <v>0</v>
      </c>
      <c r="B25" s="52">
        <f>'05.09 (v2)'!B25</f>
        <v>0</v>
      </c>
      <c r="C25" s="58">
        <f>'05.09 (v2)'!C25</f>
        <v>0</v>
      </c>
      <c r="D25" s="58">
        <f>'05.09 (v2)'!D25</f>
        <v>0</v>
      </c>
      <c r="E25" s="53">
        <f>'05.09 (v2)'!E25</f>
        <v>0</v>
      </c>
      <c r="F25" s="65">
        <f>'05.09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'05.09 (v2)'!AB25</f>
        <v>-</v>
      </c>
    </row>
    <row r="26" spans="1:32" ht="20.100000000000001" customHeight="1" x14ac:dyDescent="0.25">
      <c r="A26" s="51">
        <f>'05.09 (v2)'!A26</f>
        <v>0</v>
      </c>
      <c r="B26" s="52">
        <f>'05.09 (v2)'!B26</f>
        <v>0</v>
      </c>
      <c r="C26" s="58">
        <f>'05.09 (v2)'!C26</f>
        <v>0</v>
      </c>
      <c r="D26" s="58">
        <f>'05.09 (v2)'!D26</f>
        <v>0</v>
      </c>
      <c r="E26" s="53">
        <f>'05.09 (v2)'!E26</f>
        <v>0</v>
      </c>
      <c r="F26" s="65">
        <f>'05.09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'05.09 (v2)'!AB26</f>
        <v>-</v>
      </c>
    </row>
    <row r="27" spans="1:32" ht="20.100000000000001" customHeight="1" x14ac:dyDescent="0.25">
      <c r="A27" s="51">
        <f>'05.09 (v2)'!A27</f>
        <v>0</v>
      </c>
      <c r="B27" s="52">
        <f>'05.09 (v2)'!B27</f>
        <v>0</v>
      </c>
      <c r="C27" s="58">
        <f>'05.09 (v2)'!C27</f>
        <v>0</v>
      </c>
      <c r="D27" s="58">
        <f>'05.09 (v2)'!D27</f>
        <v>0</v>
      </c>
      <c r="E27" s="53">
        <f>'05.09 (v2)'!E27</f>
        <v>0</v>
      </c>
      <c r="F27" s="65">
        <f>'05.09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'05.09 (v2)'!AB27</f>
        <v>-</v>
      </c>
    </row>
    <row r="28" spans="1:32" ht="20.100000000000001" customHeight="1" x14ac:dyDescent="0.25">
      <c r="A28" s="51">
        <f>'05.09 (v2)'!A28</f>
        <v>0</v>
      </c>
      <c r="B28" s="52">
        <f>'05.09 (v2)'!B28</f>
        <v>0</v>
      </c>
      <c r="C28" s="58">
        <f>'05.09 (v2)'!C28</f>
        <v>0</v>
      </c>
      <c r="D28" s="58">
        <f>'05.09 (v2)'!D28</f>
        <v>0</v>
      </c>
      <c r="E28" s="53">
        <f>'05.09 (v2)'!E28</f>
        <v>0</v>
      </c>
      <c r="F28" s="65">
        <f>'05.09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'05.09 (v2)'!AB28</f>
        <v>-</v>
      </c>
    </row>
    <row r="29" spans="1:32" ht="20.100000000000001" customHeight="1" x14ac:dyDescent="0.25">
      <c r="A29" s="51">
        <f>'05.09 (v2)'!A29</f>
        <v>0</v>
      </c>
      <c r="B29" s="52">
        <f>'05.09 (v2)'!B29</f>
        <v>0</v>
      </c>
      <c r="C29" s="58">
        <f>'05.09 (v2)'!C29</f>
        <v>0</v>
      </c>
      <c r="D29" s="58">
        <f>'05.09 (v2)'!D29</f>
        <v>0</v>
      </c>
      <c r="E29" s="53">
        <f>'05.09 (v2)'!E29</f>
        <v>0</v>
      </c>
      <c r="F29" s="65">
        <f>'05.09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'05.09 (v2)'!AB29</f>
        <v>-</v>
      </c>
    </row>
    <row r="30" spans="1:32" ht="20.100000000000001" customHeight="1" x14ac:dyDescent="0.25">
      <c r="A30" s="51">
        <f>'05.09 (v2)'!A30</f>
        <v>0</v>
      </c>
      <c r="B30" s="52">
        <f>'05.09 (v2)'!B30</f>
        <v>0</v>
      </c>
      <c r="C30" s="58">
        <f>'05.09 (v2)'!C30</f>
        <v>0</v>
      </c>
      <c r="D30" s="58">
        <f>'05.09 (v2)'!D30</f>
        <v>0</v>
      </c>
      <c r="E30" s="53">
        <f>'05.09 (v2)'!E30</f>
        <v>0</v>
      </c>
      <c r="F30" s="65">
        <f>'05.09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'05.09 (v2)'!AB30</f>
        <v>-</v>
      </c>
    </row>
    <row r="31" spans="1:32" ht="20.100000000000001" customHeight="1" x14ac:dyDescent="0.25">
      <c r="A31" s="51">
        <f>'05.09 (v2)'!A31</f>
        <v>0</v>
      </c>
      <c r="B31" s="52">
        <f>'05.09 (v2)'!B31</f>
        <v>0</v>
      </c>
      <c r="C31" s="58">
        <f>'05.09 (v2)'!C31</f>
        <v>0</v>
      </c>
      <c r="D31" s="58">
        <f>'05.09 (v2)'!D31</f>
        <v>0</v>
      </c>
      <c r="E31" s="53">
        <f>'05.09 (v2)'!E31</f>
        <v>0</v>
      </c>
      <c r="F31" s="65">
        <f>'05.09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'05.09 (v2)'!AB31</f>
        <v>-</v>
      </c>
    </row>
    <row r="32" spans="1:32" ht="20.100000000000001" customHeight="1" x14ac:dyDescent="0.25">
      <c r="A32" s="51">
        <f>'05.09 (v2)'!A32</f>
        <v>0</v>
      </c>
      <c r="B32" s="52">
        <f>'05.09 (v2)'!B32</f>
        <v>0</v>
      </c>
      <c r="C32" s="58">
        <f>'05.09 (v2)'!C32</f>
        <v>0</v>
      </c>
      <c r="D32" s="58">
        <f>'05.09 (v2)'!D32</f>
        <v>0</v>
      </c>
      <c r="E32" s="53">
        <f>'05.09 (v2)'!E32</f>
        <v>0</v>
      </c>
      <c r="F32" s="65">
        <f>'05.09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'05.09 (v2)'!AB32</f>
        <v>-</v>
      </c>
    </row>
    <row r="33" spans="1:32" ht="20.100000000000001" customHeight="1" x14ac:dyDescent="0.25">
      <c r="A33" s="51">
        <f>'05.09 (v2)'!A33</f>
        <v>0</v>
      </c>
      <c r="B33" s="52">
        <f>'05.09 (v2)'!B33</f>
        <v>0</v>
      </c>
      <c r="C33" s="58">
        <f>'05.09 (v2)'!C33</f>
        <v>0</v>
      </c>
      <c r="D33" s="58">
        <f>'05.09 (v2)'!D33</f>
        <v>0</v>
      </c>
      <c r="E33" s="53">
        <f>'05.09 (v2)'!E33</f>
        <v>0</v>
      </c>
      <c r="F33" s="65">
        <f>'05.09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'05.09 (v2)'!AB33</f>
        <v>-</v>
      </c>
    </row>
    <row r="34" spans="1:32" ht="20.100000000000001" customHeight="1" x14ac:dyDescent="0.25">
      <c r="A34" s="51">
        <f>'05.09 (v2)'!A34</f>
        <v>0</v>
      </c>
      <c r="B34" s="52">
        <f>'05.09 (v2)'!B34</f>
        <v>0</v>
      </c>
      <c r="C34" s="58">
        <f>'05.09 (v2)'!C34</f>
        <v>0</v>
      </c>
      <c r="D34" s="58">
        <f>'05.09 (v2)'!D34</f>
        <v>0</v>
      </c>
      <c r="E34" s="53">
        <f>'05.09 (v2)'!E34</f>
        <v>0</v>
      </c>
      <c r="F34" s="65">
        <f>'05.09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'05.09 (v2)'!AB34</f>
        <v>-</v>
      </c>
    </row>
    <row r="35" spans="1:32" ht="20.100000000000001" customHeight="1" x14ac:dyDescent="0.25">
      <c r="A35" s="51">
        <f>'05.09 (v2)'!A35</f>
        <v>0</v>
      </c>
      <c r="B35" s="52">
        <f>'05.09 (v2)'!B35</f>
        <v>0</v>
      </c>
      <c r="C35" s="58">
        <f>'05.09 (v2)'!C35</f>
        <v>0</v>
      </c>
      <c r="D35" s="58">
        <f>'05.09 (v2)'!D35</f>
        <v>0</v>
      </c>
      <c r="E35" s="53">
        <f>'05.09 (v2)'!E35</f>
        <v>0</v>
      </c>
      <c r="F35" s="65">
        <f>'05.09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'05.09 (v2)'!AB35</f>
        <v>-</v>
      </c>
    </row>
    <row r="36" spans="1:32" ht="20.100000000000001" customHeight="1" x14ac:dyDescent="0.25">
      <c r="A36" s="51">
        <f>'05.09 (v2)'!A36</f>
        <v>0</v>
      </c>
      <c r="B36" s="52">
        <f>'05.09 (v2)'!B36</f>
        <v>0</v>
      </c>
      <c r="C36" s="58">
        <f>'05.09 (v2)'!C36</f>
        <v>0</v>
      </c>
      <c r="D36" s="58">
        <f>'05.09 (v2)'!D36</f>
        <v>0</v>
      </c>
      <c r="E36" s="53">
        <f>'05.09 (v2)'!E36</f>
        <v>0</v>
      </c>
      <c r="F36" s="65">
        <f>'05.09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'05.09 (v2)'!AB36</f>
        <v>-</v>
      </c>
    </row>
    <row r="37" spans="1:32" ht="20.100000000000001" customHeight="1" x14ac:dyDescent="0.25">
      <c r="A37" s="51">
        <f>'05.09 (v2)'!A37</f>
        <v>0</v>
      </c>
      <c r="B37" s="52">
        <f>'05.09 (v2)'!B37</f>
        <v>0</v>
      </c>
      <c r="C37" s="58">
        <f>'05.09 (v2)'!C37</f>
        <v>0</v>
      </c>
      <c r="D37" s="58">
        <f>'05.09 (v2)'!D37</f>
        <v>0</v>
      </c>
      <c r="E37" s="53">
        <f>'05.09 (v2)'!E37</f>
        <v>0</v>
      </c>
      <c r="F37" s="65">
        <f>'05.09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'05.09 (v2)'!AB37</f>
        <v>-</v>
      </c>
    </row>
    <row r="38" spans="1:32" ht="20.100000000000001" customHeight="1" x14ac:dyDescent="0.25">
      <c r="A38" s="51">
        <f>'05.09 (v2)'!A38</f>
        <v>0</v>
      </c>
      <c r="B38" s="52">
        <f>'05.09 (v2)'!B38</f>
        <v>0</v>
      </c>
      <c r="C38" s="58">
        <f>'05.09 (v2)'!C38</f>
        <v>0</v>
      </c>
      <c r="D38" s="58">
        <f>'05.09 (v2)'!D38</f>
        <v>0</v>
      </c>
      <c r="E38" s="53">
        <f>'05.09 (v2)'!E38</f>
        <v>0</v>
      </c>
      <c r="F38" s="65">
        <f>'05.09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'05.09 (v2)'!AB38</f>
        <v>-</v>
      </c>
    </row>
    <row r="39" spans="1:32" ht="20.100000000000001" customHeight="1" x14ac:dyDescent="0.25">
      <c r="A39" s="51">
        <f>'05.09 (v2)'!A39</f>
        <v>0</v>
      </c>
      <c r="B39" s="52">
        <f>'05.09 (v2)'!B39</f>
        <v>0</v>
      </c>
      <c r="C39" s="58">
        <f>'05.09 (v2)'!C39</f>
        <v>0</v>
      </c>
      <c r="D39" s="58">
        <f>'05.09 (v2)'!D39</f>
        <v>0</v>
      </c>
      <c r="E39" s="53">
        <f>'05.09 (v2)'!E39</f>
        <v>0</v>
      </c>
      <c r="F39" s="65">
        <f>'05.09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'05.09 (v2)'!AB39</f>
        <v>-</v>
      </c>
    </row>
    <row r="40" spans="1:32" ht="20.100000000000001" customHeight="1" x14ac:dyDescent="0.25">
      <c r="A40" s="51">
        <f>'05.09 (v2)'!A40</f>
        <v>0</v>
      </c>
      <c r="B40" s="52">
        <f>'05.09 (v2)'!B40</f>
        <v>0</v>
      </c>
      <c r="C40" s="58">
        <f>'05.09 (v2)'!C40</f>
        <v>0</v>
      </c>
      <c r="D40" s="58">
        <f>'05.09 (v2)'!D40</f>
        <v>0</v>
      </c>
      <c r="E40" s="53">
        <f>'05.09 (v2)'!E40</f>
        <v>0</v>
      </c>
      <c r="F40" s="65">
        <f>'05.09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'05.09 (v2)'!AB40</f>
        <v>-</v>
      </c>
    </row>
    <row r="41" spans="1:32" ht="20.100000000000001" customHeight="1" x14ac:dyDescent="0.25">
      <c r="A41" s="51">
        <f>'05.09 (v2)'!A41</f>
        <v>0</v>
      </c>
      <c r="B41" s="52">
        <f>'05.09 (v2)'!B41</f>
        <v>0</v>
      </c>
      <c r="C41" s="58">
        <f>'05.09 (v2)'!C41</f>
        <v>0</v>
      </c>
      <c r="D41" s="58">
        <f>'05.09 (v2)'!D41</f>
        <v>0</v>
      </c>
      <c r="E41" s="53">
        <f>'05.09 (v2)'!E41</f>
        <v>0</v>
      </c>
      <c r="F41" s="65">
        <f>'05.09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'05.09 (v2)'!AB41</f>
        <v>-</v>
      </c>
    </row>
    <row r="42" spans="1:32" ht="20.100000000000001" customHeight="1" x14ac:dyDescent="0.25">
      <c r="A42" s="51">
        <f>'05.09 (v2)'!A42</f>
        <v>0</v>
      </c>
      <c r="B42" s="52">
        <f>'05.09 (v2)'!B42</f>
        <v>0</v>
      </c>
      <c r="C42" s="58">
        <f>'05.09 (v2)'!C42</f>
        <v>0</v>
      </c>
      <c r="D42" s="58">
        <f>'05.09 (v2)'!D42</f>
        <v>0</v>
      </c>
      <c r="E42" s="53">
        <f>'05.09 (v2)'!E42</f>
        <v>0</v>
      </c>
      <c r="F42" s="65">
        <f>'05.09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'05.09 (v2)'!AB42</f>
        <v>-</v>
      </c>
    </row>
    <row r="43" spans="1:32" ht="20.100000000000001" customHeight="1" x14ac:dyDescent="0.25">
      <c r="A43" s="51">
        <f>'05.09 (v2)'!A43</f>
        <v>0</v>
      </c>
      <c r="B43" s="52">
        <f>'05.09 (v2)'!B43</f>
        <v>0</v>
      </c>
      <c r="C43" s="58">
        <f>'05.09 (v2)'!C43</f>
        <v>0</v>
      </c>
      <c r="D43" s="58">
        <f>'05.09 (v2)'!D43</f>
        <v>0</v>
      </c>
      <c r="E43" s="53">
        <f>'05.09 (v2)'!E43</f>
        <v>0</v>
      </c>
      <c r="F43" s="65">
        <f>'05.09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'05.09 (v2)'!AB43</f>
        <v>-</v>
      </c>
    </row>
    <row r="44" spans="1:32" ht="20.100000000000001" customHeight="1" x14ac:dyDescent="0.25">
      <c r="A44" s="51">
        <f>'05.09 (v2)'!A44</f>
        <v>0</v>
      </c>
      <c r="B44" s="52">
        <f>'05.09 (v2)'!B44</f>
        <v>0</v>
      </c>
      <c r="C44" s="58">
        <f>'05.09 (v2)'!C44</f>
        <v>0</v>
      </c>
      <c r="D44" s="58">
        <f>'05.09 (v2)'!D44</f>
        <v>0</v>
      </c>
      <c r="E44" s="53">
        <f>'05.09 (v2)'!E44</f>
        <v>0</v>
      </c>
      <c r="F44" s="65">
        <f>'05.09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'05.09 (v2)'!AB44</f>
        <v>-</v>
      </c>
    </row>
    <row r="45" spans="1:32" ht="20.100000000000001" customHeight="1" x14ac:dyDescent="0.25">
      <c r="A45" s="51">
        <f>'05.09 (v2)'!A45</f>
        <v>0</v>
      </c>
      <c r="B45" s="52">
        <f>'05.09 (v2)'!B45</f>
        <v>0</v>
      </c>
      <c r="C45" s="58">
        <f>'05.09 (v2)'!C45</f>
        <v>0</v>
      </c>
      <c r="D45" s="58">
        <f>'05.09 (v2)'!D45</f>
        <v>0</v>
      </c>
      <c r="E45" s="53">
        <f>'05.09 (v2)'!E45</f>
        <v>0</v>
      </c>
      <c r="F45" s="65">
        <f>'05.09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'05.09 (v2)'!AB45</f>
        <v>-</v>
      </c>
    </row>
    <row r="46" spans="1:32" ht="20.100000000000001" customHeight="1" x14ac:dyDescent="0.25">
      <c r="A46" s="51">
        <f>'05.09 (v2)'!A46</f>
        <v>0</v>
      </c>
      <c r="B46" s="52">
        <f>'05.09 (v2)'!B46</f>
        <v>0</v>
      </c>
      <c r="C46" s="58">
        <f>'05.09 (v2)'!C46</f>
        <v>0</v>
      </c>
      <c r="D46" s="58">
        <f>'05.09 (v2)'!D46</f>
        <v>0</v>
      </c>
      <c r="E46" s="53">
        <f>'05.09 (v2)'!E46</f>
        <v>0</v>
      </c>
      <c r="F46" s="65">
        <f>'05.09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'05.09 (v2)'!AB46</f>
        <v>-</v>
      </c>
    </row>
    <row r="47" spans="1:32" ht="20.100000000000001" customHeight="1" x14ac:dyDescent="0.25">
      <c r="A47" s="51">
        <f>'05.09 (v2)'!A47</f>
        <v>0</v>
      </c>
      <c r="B47" s="52">
        <f>'05.09 (v2)'!B47</f>
        <v>0</v>
      </c>
      <c r="C47" s="58">
        <f>'05.09 (v2)'!C47</f>
        <v>0</v>
      </c>
      <c r="D47" s="58">
        <f>'05.09 (v2)'!D47</f>
        <v>0</v>
      </c>
      <c r="E47" s="53">
        <f>'05.09 (v2)'!E47</f>
        <v>0</v>
      </c>
      <c r="F47" s="65">
        <f>'05.09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'05.09 (v2)'!AB47</f>
        <v>-</v>
      </c>
    </row>
    <row r="48" spans="1:32" ht="20.100000000000001" customHeight="1" x14ac:dyDescent="0.25">
      <c r="A48" s="51">
        <f>'05.09 (v2)'!A48</f>
        <v>0</v>
      </c>
      <c r="B48" s="52">
        <f>'05.09 (v2)'!B48</f>
        <v>0</v>
      </c>
      <c r="C48" s="58">
        <f>'05.09 (v2)'!C48</f>
        <v>0</v>
      </c>
      <c r="D48" s="58">
        <f>'05.09 (v2)'!D48</f>
        <v>0</v>
      </c>
      <c r="E48" s="53">
        <f>'05.09 (v2)'!E48</f>
        <v>0</v>
      </c>
      <c r="F48" s="65">
        <f>'05.09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'05.09 (v2)'!AB48</f>
        <v>-</v>
      </c>
    </row>
    <row r="49" spans="1:32" ht="20.100000000000001" customHeight="1" x14ac:dyDescent="0.25">
      <c r="A49" s="51">
        <f>'05.09 (v2)'!A49</f>
        <v>0</v>
      </c>
      <c r="B49" s="52">
        <f>'05.09 (v2)'!B49</f>
        <v>0</v>
      </c>
      <c r="C49" s="58">
        <f>'05.09 (v2)'!C49</f>
        <v>0</v>
      </c>
      <c r="D49" s="58">
        <f>'05.09 (v2)'!D49</f>
        <v>0</v>
      </c>
      <c r="E49" s="53">
        <f>'05.09 (v2)'!E49</f>
        <v>0</v>
      </c>
      <c r="F49" s="65">
        <f>'05.09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'05.09 (v2)'!AB49</f>
        <v>-</v>
      </c>
    </row>
    <row r="50" spans="1:32" ht="20.100000000000001" customHeight="1" x14ac:dyDescent="0.25">
      <c r="A50" s="51">
        <f>'05.09 (v2)'!A50</f>
        <v>0</v>
      </c>
      <c r="B50" s="52">
        <f>'05.09 (v2)'!B50</f>
        <v>0</v>
      </c>
      <c r="C50" s="58">
        <f>'05.09 (v2)'!C50</f>
        <v>0</v>
      </c>
      <c r="D50" s="58">
        <f>'05.09 (v2)'!D50</f>
        <v>0</v>
      </c>
      <c r="E50" s="53">
        <f>'05.09 (v2)'!E50</f>
        <v>0</v>
      </c>
      <c r="F50" s="65">
        <f>'05.09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'05.09 (v2)'!AB50</f>
        <v>-</v>
      </c>
    </row>
    <row r="51" spans="1:32" ht="20.100000000000001" customHeight="1" x14ac:dyDescent="0.25">
      <c r="A51" s="51">
        <f>'05.09 (v2)'!A51</f>
        <v>0.41666666666666669</v>
      </c>
      <c r="B51" s="52" t="str">
        <f>'05.09 (v2)'!B51</f>
        <v>Owner's Experience</v>
      </c>
      <c r="C51" s="58">
        <f>'05.09 (v2)'!C51</f>
        <v>25</v>
      </c>
      <c r="D51" s="58" t="str">
        <f>'05.09 (v2)'!D51</f>
        <v>Public</v>
      </c>
      <c r="E51" s="53">
        <f>'05.09 (v2)'!E51</f>
        <v>0</v>
      </c>
      <c r="F51" s="65" t="str">
        <f>'05.09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'05.09 (v2)'!AB51</f>
        <v>25</v>
      </c>
    </row>
    <row r="52" spans="1:32" ht="20.100000000000001" customHeight="1" x14ac:dyDescent="0.25">
      <c r="A52" s="51">
        <f>'05.09 (v2)'!A52</f>
        <v>0.45833333333333331</v>
      </c>
      <c r="B52" s="52" t="str">
        <f>'05.09 (v2)'!B52</f>
        <v>VIP</v>
      </c>
      <c r="C52" s="58">
        <f>'05.09 (v2)'!C52</f>
        <v>35</v>
      </c>
      <c r="D52" s="58" t="str">
        <f>'05.09 (v2)'!D52</f>
        <v>Public</v>
      </c>
      <c r="E52" s="53">
        <f>'05.09 (v2)'!E52</f>
        <v>0</v>
      </c>
      <c r="F52" s="65" t="str">
        <f>'05.09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'05.09 (v2)'!AB52</f>
        <v>35</v>
      </c>
    </row>
    <row r="53" spans="1:32" ht="20.100000000000001" customHeight="1" x14ac:dyDescent="0.25">
      <c r="A53" s="51">
        <f>'05.09 (v2)'!A53</f>
        <v>0.5</v>
      </c>
      <c r="B53" s="52" t="str">
        <f>'05.09 (v2)'!B53</f>
        <v>VIP</v>
      </c>
      <c r="C53" s="58">
        <f>'05.09 (v2)'!C53</f>
        <v>35</v>
      </c>
      <c r="D53" s="58" t="str">
        <f>'05.09 (v2)'!D53</f>
        <v>Public</v>
      </c>
      <c r="E53" s="53">
        <f>'05.09 (v2)'!E53</f>
        <v>0</v>
      </c>
      <c r="F53" s="65" t="str">
        <f>'05.09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'05.09 (v2)'!AB53</f>
        <v>35</v>
      </c>
    </row>
    <row r="54" spans="1:32" ht="20.100000000000001" customHeight="1" x14ac:dyDescent="0.25">
      <c r="A54" s="51">
        <f>'05.09 (v2)'!A54</f>
        <v>4.1666666666666664E-2</v>
      </c>
      <c r="B54" s="52" t="str">
        <f>'05.09 (v2)'!B54</f>
        <v>VIP</v>
      </c>
      <c r="C54" s="58">
        <f>'05.09 (v2)'!C54</f>
        <v>35</v>
      </c>
      <c r="D54" s="58" t="str">
        <f>'05.09 (v2)'!D54</f>
        <v>Public</v>
      </c>
      <c r="E54" s="53">
        <f>'05.09 (v2)'!E54</f>
        <v>0</v>
      </c>
      <c r="F54" s="65" t="str">
        <f>'05.09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'05.09 (v2)'!AB54</f>
        <v>35</v>
      </c>
    </row>
    <row r="55" spans="1:32" ht="20.100000000000001" customHeight="1" x14ac:dyDescent="0.25">
      <c r="A55" s="51">
        <f>'05.09 (v2)'!A55</f>
        <v>8.3333333333333329E-2</v>
      </c>
      <c r="B55" s="52" t="str">
        <f>'05.09 (v2)'!B55</f>
        <v>VIP</v>
      </c>
      <c r="C55" s="58">
        <f>'05.09 (v2)'!C55</f>
        <v>35</v>
      </c>
      <c r="D55" s="58" t="str">
        <f>'05.09 (v2)'!D55</f>
        <v>Public</v>
      </c>
      <c r="E55" s="53">
        <f>'05.09 (v2)'!E55</f>
        <v>0</v>
      </c>
      <c r="F55" s="65" t="str">
        <f>'05.09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'05.09 (v2)'!AB55</f>
        <v>35</v>
      </c>
    </row>
    <row r="56" spans="1:32" ht="20.100000000000001" customHeight="1" x14ac:dyDescent="0.25">
      <c r="A56" s="51">
        <f>'05.09 (v2)'!A56</f>
        <v>0.125</v>
      </c>
      <c r="B56" s="52" t="str">
        <f>'05.09 (v2)'!B56</f>
        <v>VIP</v>
      </c>
      <c r="C56" s="58">
        <f>'05.09 (v2)'!C56</f>
        <v>35</v>
      </c>
      <c r="D56" s="58" t="str">
        <f>'05.09 (v2)'!D56</f>
        <v>Public</v>
      </c>
      <c r="E56" s="53">
        <f>'05.09 (v2)'!E56</f>
        <v>0</v>
      </c>
      <c r="F56" s="65" t="str">
        <f>'05.09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'05.09 (v2)'!AB56</f>
        <v>35</v>
      </c>
    </row>
    <row r="57" spans="1:32" ht="20.100000000000001" customHeight="1" x14ac:dyDescent="0.25">
      <c r="A57" s="51">
        <f>'05.09 (v2)'!A57</f>
        <v>0.16666666666666666</v>
      </c>
      <c r="B57" s="52" t="str">
        <f>'05.09 (v2)'!B57</f>
        <v>VIP</v>
      </c>
      <c r="C57" s="58">
        <f>'05.09 (v2)'!C57</f>
        <v>35</v>
      </c>
      <c r="D57" s="58" t="str">
        <f>'05.09 (v2)'!D57</f>
        <v>Public</v>
      </c>
      <c r="E57" s="53">
        <f>'05.09 (v2)'!E57</f>
        <v>0</v>
      </c>
      <c r="F57" s="65" t="str">
        <f>'05.09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'05.09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'05.09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'05.09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'05.09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'05.09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'05.09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'05.09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'05.09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'05.09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61" t="str">
        <f>G2</f>
        <v># Shot</v>
      </c>
      <c r="J67" s="377" t="str">
        <f>J2</f>
        <v># Shot</v>
      </c>
      <c r="M67" s="364" t="str">
        <f>M2</f>
        <v># Shot</v>
      </c>
      <c r="P67" s="367" t="s">
        <v>8</v>
      </c>
      <c r="Q67" s="368"/>
      <c r="R67" s="369"/>
      <c r="T67" s="342" t="str">
        <f t="shared" ref="T67:Z67" si="17">T2</f>
        <v>Bypass</v>
      </c>
      <c r="U67" s="370" t="str">
        <f t="shared" si="17"/>
        <v>No Show</v>
      </c>
      <c r="V67" s="345" t="str">
        <f t="shared" si="17"/>
        <v>Decline</v>
      </c>
      <c r="W67" s="398" t="str">
        <f t="shared" si="17"/>
        <v>Xtra Sheets</v>
      </c>
      <c r="X67" s="342" t="str">
        <f t="shared" si="17"/>
        <v>Digital</v>
      </c>
      <c r="Y67" s="345" t="str">
        <f t="shared" si="17"/>
        <v>Stolen</v>
      </c>
      <c r="Z67" s="359" t="str">
        <f t="shared" si="17"/>
        <v># Sales 
(if known)</v>
      </c>
      <c r="AB67" s="22"/>
      <c r="AF67"/>
    </row>
    <row r="68" spans="1:32" ht="15.75" customHeight="1" x14ac:dyDescent="0.25">
      <c r="F68" s="49"/>
      <c r="G68" s="362"/>
      <c r="J68" s="378"/>
      <c r="M68" s="365"/>
      <c r="P68" s="394" t="str">
        <f>P3</f>
        <v>Green 
Screen</v>
      </c>
      <c r="Q68" s="380" t="str">
        <f>Q3</f>
        <v>Star</v>
      </c>
      <c r="R68" s="396" t="str">
        <f>R3</f>
        <v>Private</v>
      </c>
      <c r="T68" s="343"/>
      <c r="U68" s="371"/>
      <c r="V68" s="346"/>
      <c r="W68" s="399"/>
      <c r="X68" s="343"/>
      <c r="Y68" s="346"/>
      <c r="Z68" s="392"/>
    </row>
    <row r="69" spans="1:32" ht="15.75" customHeight="1" thickBot="1" x14ac:dyDescent="0.3">
      <c r="F69" s="49"/>
      <c r="G69" s="363"/>
      <c r="J69" s="379"/>
      <c r="M69" s="366"/>
      <c r="P69" s="395"/>
      <c r="Q69" s="381"/>
      <c r="R69" s="397"/>
      <c r="T69" s="344"/>
      <c r="U69" s="372"/>
      <c r="V69" s="347"/>
      <c r="W69" s="400"/>
      <c r="X69" s="344"/>
      <c r="Y69" s="347"/>
      <c r="Z69" s="393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89" t="s">
        <v>34</v>
      </c>
      <c r="I73" s="390"/>
      <c r="O73" s="141">
        <f>P70+Q70+R70</f>
        <v>0</v>
      </c>
      <c r="P73" s="389" t="s">
        <v>35</v>
      </c>
      <c r="Q73" s="391"/>
      <c r="R73" s="390"/>
      <c r="T73" s="142">
        <f>SUM(T70:Y70)</f>
        <v>0</v>
      </c>
      <c r="U73" s="389" t="s">
        <v>36</v>
      </c>
      <c r="V73" s="391"/>
      <c r="W73" s="390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'05.09 (v2)'!A1</f>
        <v>45421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11" t="s">
        <v>50</v>
      </c>
      <c r="S1" s="412"/>
      <c r="T1" s="412"/>
      <c r="U1" s="412"/>
      <c r="V1" s="412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13"/>
      <c r="S2" s="414"/>
      <c r="T2" s="414"/>
      <c r="U2" s="414"/>
      <c r="V2" s="414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0.41666666666666669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09">
        <f>'00.00 (v3)'!AB5</f>
        <v>0</v>
      </c>
      <c r="S3" s="410"/>
      <c r="T3" s="410"/>
      <c r="U3" s="410"/>
      <c r="V3" s="410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0.45833333333333331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09">
        <f>'00.00 (v3)'!AB6</f>
        <v>0</v>
      </c>
      <c r="S4" s="410"/>
      <c r="T4" s="410"/>
      <c r="U4" s="410"/>
      <c r="V4" s="410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0.5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09">
        <f>'00.00 (v3)'!AB7</f>
        <v>0</v>
      </c>
      <c r="S5" s="410"/>
      <c r="T5" s="410"/>
      <c r="U5" s="410"/>
      <c r="V5" s="410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4.1666666666666664E-2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09">
        <f>'00.00 (v3)'!AB8</f>
        <v>0</v>
      </c>
      <c r="S6" s="410"/>
      <c r="T6" s="410"/>
      <c r="U6" s="410"/>
      <c r="V6" s="410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8.3333333333333329E-2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09">
        <f>'00.00 (v3)'!AB9</f>
        <v>0</v>
      </c>
      <c r="S7" s="410"/>
      <c r="T7" s="410"/>
      <c r="U7" s="410"/>
      <c r="V7" s="410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0.125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09">
        <f>'00.00 (v3)'!AB10</f>
        <v>0</v>
      </c>
      <c r="S8" s="410"/>
      <c r="T8" s="410"/>
      <c r="U8" s="410"/>
      <c r="V8" s="410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0.16666666666666666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09">
        <f>'00.00 (v3)'!AB11</f>
        <v>0</v>
      </c>
      <c r="S9" s="410"/>
      <c r="T9" s="410"/>
      <c r="U9" s="410"/>
      <c r="V9" s="410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09">
        <f>'00.00 (v3)'!AB12</f>
        <v>0</v>
      </c>
      <c r="S10" s="410"/>
      <c r="T10" s="410"/>
      <c r="U10" s="410"/>
      <c r="V10" s="410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09">
        <f>'00.00 (v3)'!AB13</f>
        <v>0</v>
      </c>
      <c r="S11" s="410"/>
      <c r="T11" s="410"/>
      <c r="U11" s="410"/>
      <c r="V11" s="410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09">
        <f>'00.00 (v3)'!AB14</f>
        <v>0</v>
      </c>
      <c r="S12" s="410"/>
      <c r="T12" s="410"/>
      <c r="U12" s="410"/>
      <c r="V12" s="410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09">
        <f>'00.00 (v3)'!AB15</f>
        <v>0</v>
      </c>
      <c r="S13" s="410"/>
      <c r="T13" s="410"/>
      <c r="U13" s="410"/>
      <c r="V13" s="410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0.40625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09">
        <f>'00.00 (v3)'!AB16</f>
        <v>0</v>
      </c>
      <c r="S14" s="410"/>
      <c r="T14" s="410"/>
      <c r="U14" s="410"/>
      <c r="V14" s="410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0.42708333333333331</v>
      </c>
      <c r="B15" s="251" t="str">
        <f>'00.00 (v3)'!F17</f>
        <v>TBD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09">
        <f>'00.00 (v3)'!AB17</f>
        <v>0</v>
      </c>
      <c r="S15" s="410"/>
      <c r="T15" s="410"/>
      <c r="U15" s="410"/>
      <c r="V15" s="410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0.4375</v>
      </c>
      <c r="B16" s="251" t="str">
        <f>'00.00 (v3)'!F18</f>
        <v>TBD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09">
        <f>'00.00 (v3)'!AB18</f>
        <v>0</v>
      </c>
      <c r="S16" s="410"/>
      <c r="T16" s="410"/>
      <c r="U16" s="410"/>
      <c r="V16" s="410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4.1666666666666664E-2</v>
      </c>
      <c r="B17" s="251" t="str">
        <f>'00.00 (v3)'!F19</f>
        <v>TBD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09">
        <f>'00.00 (v3)'!AB19</f>
        <v>0</v>
      </c>
      <c r="S17" s="410"/>
      <c r="T17" s="410"/>
      <c r="U17" s="410"/>
      <c r="V17" s="410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0.14583333333333334</v>
      </c>
      <c r="B18" s="251" t="str">
        <f>'00.00 (v3)'!F20</f>
        <v>TBD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09">
        <f>'00.00 (v3)'!AB20</f>
        <v>0</v>
      </c>
      <c r="S18" s="410"/>
      <c r="T18" s="410"/>
      <c r="U18" s="410"/>
      <c r="V18" s="410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0.16666666666666666</v>
      </c>
      <c r="B19" s="251" t="str">
        <f>'00.00 (v3)'!F21</f>
        <v>TBD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09">
        <f>'00.00 (v3)'!AB21</f>
        <v>0</v>
      </c>
      <c r="S19" s="410"/>
      <c r="T19" s="410"/>
      <c r="U19" s="410"/>
      <c r="V19" s="410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0.22916666666666666</v>
      </c>
      <c r="B20" s="251" t="str">
        <f>'00.00 (v3)'!F22</f>
        <v>TBD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09">
        <f>'00.00 (v3)'!AB22</f>
        <v>0</v>
      </c>
      <c r="S20" s="410"/>
      <c r="T20" s="410"/>
      <c r="U20" s="410"/>
      <c r="V20" s="410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09">
        <f>'00.00 (v3)'!AB23</f>
        <v>0</v>
      </c>
      <c r="S21" s="410"/>
      <c r="T21" s="410"/>
      <c r="U21" s="410"/>
      <c r="V21" s="410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09">
        <f>'00.00 (v3)'!AB24</f>
        <v>0</v>
      </c>
      <c r="S22" s="410"/>
      <c r="T22" s="410"/>
      <c r="U22" s="410"/>
      <c r="V22" s="410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09">
        <f>'00.00 (v3)'!AB25</f>
        <v>0</v>
      </c>
      <c r="S23" s="410"/>
      <c r="T23" s="410"/>
      <c r="U23" s="410"/>
      <c r="V23" s="410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09">
        <f>'00.00 (v3)'!AB26</f>
        <v>0</v>
      </c>
      <c r="S24" s="410"/>
      <c r="T24" s="410"/>
      <c r="U24" s="410"/>
      <c r="V24" s="410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09">
        <f>'00.00 (v3)'!AB27</f>
        <v>0</v>
      </c>
      <c r="S25" s="410"/>
      <c r="T25" s="410"/>
      <c r="U25" s="410"/>
      <c r="V25" s="410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09">
        <f>'00.00 (v3)'!AB28</f>
        <v>0</v>
      </c>
      <c r="S26" s="410"/>
      <c r="T26" s="410"/>
      <c r="U26" s="410"/>
      <c r="V26" s="410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09">
        <f>'00.00 (v3)'!AB29</f>
        <v>0</v>
      </c>
      <c r="S27" s="410"/>
      <c r="T27" s="410"/>
      <c r="U27" s="410"/>
      <c r="V27" s="410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09">
        <f>'00.00 (v3)'!AB30</f>
        <v>0</v>
      </c>
      <c r="S28" s="410"/>
      <c r="T28" s="410"/>
      <c r="U28" s="410"/>
      <c r="V28" s="410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09">
        <f>'00.00 (v3)'!AB31</f>
        <v>0</v>
      </c>
      <c r="S29" s="410"/>
      <c r="T29" s="410"/>
      <c r="U29" s="410"/>
      <c r="V29" s="410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09">
        <f>'00.00 (v3)'!AB32</f>
        <v>0</v>
      </c>
      <c r="S30" s="410"/>
      <c r="T30" s="410"/>
      <c r="U30" s="410"/>
      <c r="V30" s="410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09">
        <f>'00.00 (v3)'!AB33</f>
        <v>0</v>
      </c>
      <c r="S31" s="410"/>
      <c r="T31" s="410"/>
      <c r="U31" s="410"/>
      <c r="V31" s="410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09">
        <f>'00.00 (v3)'!AB34</f>
        <v>0</v>
      </c>
      <c r="S32" s="410"/>
      <c r="T32" s="410"/>
      <c r="U32" s="410"/>
      <c r="V32" s="410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09">
        <f>'00.00 (v3)'!AB35</f>
        <v>0</v>
      </c>
      <c r="S33" s="410"/>
      <c r="T33" s="410"/>
      <c r="U33" s="410"/>
      <c r="V33" s="410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09">
        <f>'00.00 (v3)'!AB36</f>
        <v>0</v>
      </c>
      <c r="S34" s="410"/>
      <c r="T34" s="410"/>
      <c r="U34" s="410"/>
      <c r="V34" s="410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09">
        <f>'00.00 (v3)'!AB37</f>
        <v>0</v>
      </c>
      <c r="S35" s="410"/>
      <c r="T35" s="410"/>
      <c r="U35" s="410"/>
      <c r="V35" s="410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09">
        <f>'00.00 (v3)'!AB38</f>
        <v>0</v>
      </c>
      <c r="S36" s="410"/>
      <c r="T36" s="410"/>
      <c r="U36" s="410"/>
      <c r="V36" s="410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09">
        <f>'00.00 (v3)'!AB39</f>
        <v>0</v>
      </c>
      <c r="S37" s="410"/>
      <c r="T37" s="410"/>
      <c r="U37" s="410"/>
      <c r="V37" s="410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09">
        <f>'00.00 (v3)'!AB40</f>
        <v>0</v>
      </c>
      <c r="S38" s="410"/>
      <c r="T38" s="410"/>
      <c r="U38" s="410"/>
      <c r="V38" s="410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09">
        <f>'00.00 (v3)'!AB41</f>
        <v>0</v>
      </c>
      <c r="S39" s="410"/>
      <c r="T39" s="410"/>
      <c r="U39" s="410"/>
      <c r="V39" s="410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09">
        <f>'00.00 (v3)'!AB42</f>
        <v>0</v>
      </c>
      <c r="S40" s="410"/>
      <c r="T40" s="410"/>
      <c r="U40" s="410"/>
      <c r="V40" s="410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09">
        <f>'00.00 (v3)'!AB43</f>
        <v>0</v>
      </c>
      <c r="S41" s="410"/>
      <c r="T41" s="410"/>
      <c r="U41" s="410"/>
      <c r="V41" s="410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09">
        <f>'00.00 (v3)'!AB44</f>
        <v>0</v>
      </c>
      <c r="S42" s="410"/>
      <c r="T42" s="410"/>
      <c r="U42" s="410"/>
      <c r="V42" s="410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09">
        <f>'00.00 (v3)'!AB45</f>
        <v>0</v>
      </c>
      <c r="S43" s="410"/>
      <c r="T43" s="410"/>
      <c r="U43" s="410"/>
      <c r="V43" s="410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09">
        <f>'00.00 (v3)'!AB46</f>
        <v>0</v>
      </c>
      <c r="S44" s="410"/>
      <c r="T44" s="410"/>
      <c r="U44" s="410"/>
      <c r="V44" s="410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09">
        <f>'00.00 (v3)'!AB47</f>
        <v>0</v>
      </c>
      <c r="S45" s="410"/>
      <c r="T45" s="410"/>
      <c r="U45" s="410"/>
      <c r="V45" s="410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09">
        <f>'00.00 (v3)'!AB48</f>
        <v>0</v>
      </c>
      <c r="S46" s="410"/>
      <c r="T46" s="410"/>
      <c r="U46" s="410"/>
      <c r="V46" s="410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09">
        <f>'00.00 (v3)'!AB49</f>
        <v>0</v>
      </c>
      <c r="S47" s="410"/>
      <c r="T47" s="410"/>
      <c r="U47" s="410"/>
      <c r="V47" s="410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09">
        <f>'00.00 (v3)'!AB50</f>
        <v>0</v>
      </c>
      <c r="S48" s="410"/>
      <c r="T48" s="410"/>
      <c r="U48" s="410"/>
      <c r="V48" s="410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09">
        <f>'00.00 (v3)'!AB51</f>
        <v>0</v>
      </c>
      <c r="S49" s="410"/>
      <c r="T49" s="410"/>
      <c r="U49" s="410"/>
      <c r="V49" s="410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09">
        <f>'00.00 (v3)'!AB52</f>
        <v>0</v>
      </c>
      <c r="S50" s="410"/>
      <c r="T50" s="410"/>
      <c r="U50" s="410"/>
      <c r="V50" s="410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09">
        <f>'00.00 (v3)'!AB53</f>
        <v>0</v>
      </c>
      <c r="S51" s="410"/>
      <c r="T51" s="410"/>
      <c r="U51" s="410"/>
      <c r="V51" s="410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09">
        <f>'00.00 (v3)'!AB54</f>
        <v>0</v>
      </c>
      <c r="S52" s="410"/>
      <c r="T52" s="410"/>
      <c r="U52" s="410"/>
      <c r="V52" s="410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09">
        <f>'00.00 (v3)'!AB55</f>
        <v>0</v>
      </c>
      <c r="S53" s="410"/>
      <c r="T53" s="410"/>
      <c r="U53" s="410"/>
      <c r="V53" s="410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09">
        <f>'00.00 (v3)'!AB56</f>
        <v>0</v>
      </c>
      <c r="S54" s="410"/>
      <c r="T54" s="410"/>
      <c r="U54" s="410"/>
      <c r="V54" s="410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09">
        <f>'00.00 (v3)'!AB57</f>
        <v>0</v>
      </c>
      <c r="S55" s="410"/>
      <c r="T55" s="410"/>
      <c r="U55" s="410"/>
      <c r="V55" s="410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'05.09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5" t="s">
        <v>59</v>
      </c>
      <c r="S56" s="416"/>
      <c r="T56" s="416"/>
      <c r="U56" s="416"/>
      <c r="V56" s="416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'05.09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26" t="s">
        <v>59</v>
      </c>
      <c r="S57" s="427"/>
      <c r="T57" s="427"/>
      <c r="U57" s="427"/>
      <c r="V57" s="427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20"/>
      <c r="S58" s="421"/>
      <c r="T58" s="421"/>
      <c r="U58" s="421"/>
      <c r="V58" s="421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22"/>
      <c r="S59" s="423"/>
      <c r="T59" s="423"/>
      <c r="U59" s="423"/>
      <c r="V59" s="423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24" t="s">
        <v>54</v>
      </c>
      <c r="T60" s="425"/>
      <c r="U60" s="425"/>
      <c r="V60" s="425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17"/>
      <c r="T61" s="418"/>
      <c r="U61" s="418"/>
      <c r="V61" s="419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05.09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