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636" documentId="11_6D2715699179483CB21F653EF2068309D189744A" xr6:coauthVersionLast="47" xr6:coauthVersionMax="47" xr10:uidLastSave="{E3658BFC-85CE-47AE-B601-03D673B1CA37}"/>
  <bookViews>
    <workbookView xWindow="-120" yWindow="-120" windowWidth="29040" windowHeight="15525" activeTab="2" xr2:uid="{D9C17265-EE3B-485C-B4CC-D47DC247B5E1}"/>
  </bookViews>
  <sheets>
    <sheet name="Sheet2" sheetId="16" r:id="rId1"/>
    <sheet name="03.28 (v2)" sheetId="12" r:id="rId2"/>
    <sheet name="03.28 (v3)" sheetId="14" r:id="rId3"/>
    <sheet name="03.28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7" i="15" l="1"/>
  <c r="AF17" i="15"/>
  <c r="AD17" i="15"/>
  <c r="AB17" i="15"/>
  <c r="Z17" i="15"/>
  <c r="X17" i="15"/>
  <c r="W17" i="15"/>
  <c r="AI15" i="15"/>
  <c r="AE15" i="15"/>
  <c r="AA15" i="15"/>
  <c r="AI14" i="15"/>
  <c r="AE14" i="15"/>
  <c r="AA14" i="15"/>
  <c r="AI13" i="15"/>
  <c r="AE13" i="15"/>
  <c r="AA13" i="15"/>
  <c r="AI12" i="15"/>
  <c r="AE12" i="15"/>
  <c r="AA12" i="15"/>
  <c r="AI11" i="15"/>
  <c r="AE11" i="15"/>
  <c r="AA11" i="15"/>
  <c r="AI10" i="15"/>
  <c r="AE10" i="15"/>
  <c r="AA10" i="15"/>
  <c r="AI9" i="15"/>
  <c r="AE9" i="15"/>
  <c r="AA9" i="15"/>
  <c r="AI8" i="15"/>
  <c r="AE8" i="15"/>
  <c r="AA8" i="15"/>
  <c r="AI7" i="15"/>
  <c r="AE7" i="15"/>
  <c r="AA7" i="15"/>
  <c r="AI6" i="15"/>
  <c r="AE6" i="15"/>
  <c r="AA6" i="15"/>
  <c r="AI5" i="15"/>
  <c r="AE5" i="15"/>
  <c r="AA5" i="15"/>
  <c r="AI4" i="15"/>
  <c r="AE4" i="15"/>
  <c r="AA4" i="15"/>
  <c r="AI3" i="15"/>
  <c r="AE3" i="15"/>
  <c r="AE17" i="15" s="1"/>
  <c r="AA3" i="15"/>
  <c r="AI17" i="15" l="1"/>
  <c r="AA17" i="15"/>
  <c r="I15" i="15" l="1"/>
  <c r="I14" i="15"/>
  <c r="I13" i="15"/>
  <c r="I12" i="15"/>
  <c r="I11" i="15"/>
  <c r="I10" i="15"/>
  <c r="I9" i="15"/>
  <c r="I8" i="15"/>
  <c r="I7" i="15"/>
  <c r="I5" i="15"/>
  <c r="I6" i="15"/>
  <c r="I4" i="15"/>
  <c r="Q27" i="14"/>
  <c r="I3" i="15"/>
  <c r="K4" i="15"/>
  <c r="L4" i="15"/>
  <c r="M4" i="15"/>
  <c r="N4" i="15"/>
  <c r="O4" i="15"/>
  <c r="P4" i="15"/>
  <c r="Q4" i="15"/>
  <c r="K5" i="15"/>
  <c r="L5" i="15"/>
  <c r="M5" i="15"/>
  <c r="N5" i="15"/>
  <c r="O5" i="15"/>
  <c r="P5" i="15"/>
  <c r="Q5" i="15"/>
  <c r="K6" i="15"/>
  <c r="L6" i="15"/>
  <c r="M6" i="15"/>
  <c r="N6" i="15"/>
  <c r="O6" i="15"/>
  <c r="P6" i="15"/>
  <c r="Q6" i="15"/>
  <c r="K7" i="15"/>
  <c r="L7" i="15"/>
  <c r="M7" i="15"/>
  <c r="N7" i="15"/>
  <c r="O7" i="15"/>
  <c r="P7" i="15"/>
  <c r="Q7" i="15"/>
  <c r="K8" i="15"/>
  <c r="L8" i="15"/>
  <c r="M8" i="15"/>
  <c r="N8" i="15"/>
  <c r="O8" i="15"/>
  <c r="P8" i="15"/>
  <c r="Q8" i="15"/>
  <c r="K9" i="15"/>
  <c r="L9" i="15"/>
  <c r="M9" i="15"/>
  <c r="N9" i="15"/>
  <c r="O9" i="15"/>
  <c r="P9" i="15"/>
  <c r="Q9" i="15"/>
  <c r="K10" i="15"/>
  <c r="L10" i="15"/>
  <c r="M10" i="15"/>
  <c r="N10" i="15"/>
  <c r="O10" i="15"/>
  <c r="P10" i="15"/>
  <c r="Q10" i="15"/>
  <c r="K11" i="15"/>
  <c r="L11" i="15"/>
  <c r="M11" i="15"/>
  <c r="N11" i="15"/>
  <c r="O11" i="15"/>
  <c r="P11" i="15"/>
  <c r="Q11" i="15"/>
  <c r="K12" i="15"/>
  <c r="L12" i="15"/>
  <c r="M12" i="15"/>
  <c r="N12" i="15"/>
  <c r="O12" i="15"/>
  <c r="P12" i="15"/>
  <c r="Q12" i="15"/>
  <c r="K13" i="15"/>
  <c r="L13" i="15"/>
  <c r="M13" i="15"/>
  <c r="N13" i="15"/>
  <c r="O13" i="15"/>
  <c r="P13" i="15"/>
  <c r="Q13" i="15"/>
  <c r="K14" i="15"/>
  <c r="L14" i="15"/>
  <c r="M14" i="15"/>
  <c r="N14" i="15"/>
  <c r="O14" i="15"/>
  <c r="P14" i="15"/>
  <c r="Q14" i="15"/>
  <c r="K15" i="15"/>
  <c r="L15" i="15"/>
  <c r="M15" i="15"/>
  <c r="N15" i="15"/>
  <c r="O15" i="15"/>
  <c r="P15" i="15"/>
  <c r="Q15" i="15"/>
  <c r="M3" i="15"/>
  <c r="N3" i="15"/>
  <c r="O3" i="15"/>
  <c r="P3" i="15"/>
  <c r="Q3" i="15"/>
  <c r="L3" i="15"/>
  <c r="K3" i="15"/>
  <c r="J14" i="15" l="1"/>
  <c r="J12" i="15"/>
  <c r="J15" i="15"/>
  <c r="J13" i="15"/>
  <c r="J10" i="15"/>
  <c r="J9" i="15"/>
  <c r="J8" i="15"/>
  <c r="J7" i="15"/>
  <c r="J6" i="15"/>
  <c r="J5" i="15"/>
  <c r="J4" i="15"/>
  <c r="J11" i="15"/>
  <c r="Q53" i="14" l="1"/>
  <c r="H53" i="14"/>
  <c r="E56" i="14"/>
  <c r="P16" i="14"/>
  <c r="N16" i="14" s="1"/>
  <c r="S53" i="14"/>
  <c r="N9" i="14"/>
  <c r="N8" i="14"/>
  <c r="S16" i="14"/>
  <c r="O16" i="14"/>
  <c r="N18" i="14"/>
  <c r="AB18" i="14"/>
  <c r="N19" i="14"/>
  <c r="AB19" i="14"/>
  <c r="N20" i="14"/>
  <c r="AB20" i="14"/>
  <c r="N21" i="14"/>
  <c r="AB21" i="14"/>
  <c r="AB30" i="14"/>
  <c r="Q42" i="14"/>
  <c r="Q41" i="14"/>
  <c r="Q40" i="14"/>
  <c r="Q39" i="14"/>
  <c r="Q38" i="14"/>
  <c r="Q37" i="14"/>
  <c r="Q36" i="14"/>
  <c r="Q35" i="14"/>
  <c r="Q34" i="14"/>
  <c r="P30" i="14"/>
  <c r="Q29" i="14" l="1"/>
  <c r="AB29" i="14" s="1"/>
  <c r="Q28" i="14"/>
  <c r="AB28" i="14" s="1"/>
  <c r="AB27" i="14"/>
  <c r="P23" i="14"/>
  <c r="S11" i="14"/>
  <c r="P11" i="14"/>
  <c r="O11" i="14"/>
  <c r="Q10" i="14"/>
  <c r="P7" i="14"/>
  <c r="T29" i="14"/>
  <c r="T28" i="14"/>
  <c r="T27" i="14"/>
  <c r="AB11" i="14"/>
  <c r="AB12" i="14"/>
  <c r="AB13" i="14"/>
  <c r="AB14" i="14"/>
  <c r="AB15" i="14"/>
  <c r="AB16" i="14"/>
  <c r="AB17" i="14"/>
  <c r="AB22" i="14"/>
  <c r="AB23" i="14"/>
  <c r="AB24" i="14"/>
  <c r="AB25" i="14"/>
  <c r="AB26" i="14"/>
  <c r="AB31" i="14"/>
  <c r="AB32" i="14"/>
  <c r="AB33" i="14"/>
  <c r="AB34" i="14"/>
  <c r="AB35" i="14"/>
  <c r="AB36" i="14"/>
  <c r="AB37" i="14"/>
  <c r="AB38" i="14"/>
  <c r="AB39" i="14"/>
  <c r="AB40" i="14"/>
  <c r="AB41" i="14"/>
  <c r="AB42" i="14"/>
  <c r="AB43" i="14"/>
  <c r="AB5" i="14"/>
  <c r="AB6" i="14"/>
  <c r="AB7" i="14"/>
  <c r="AB8" i="14"/>
  <c r="AB9" i="14"/>
  <c r="T42" i="14"/>
  <c r="T41" i="14"/>
  <c r="H42" i="14"/>
  <c r="H41" i="14"/>
  <c r="H40" i="14"/>
  <c r="H39" i="14"/>
  <c r="H38" i="14"/>
  <c r="H37" i="14"/>
  <c r="H36" i="14"/>
  <c r="H35" i="14"/>
  <c r="O7" i="14"/>
  <c r="O23" i="14"/>
  <c r="O30" i="14"/>
  <c r="N30" i="14" s="1"/>
  <c r="N22" i="14"/>
  <c r="N26" i="14"/>
  <c r="N15" i="14"/>
  <c r="N14" i="14"/>
  <c r="N33" i="14"/>
  <c r="N32" i="14"/>
  <c r="N31" i="14"/>
  <c r="S30" i="14"/>
  <c r="N25" i="14"/>
  <c r="N24" i="14"/>
  <c r="S23" i="14"/>
  <c r="N17" i="14"/>
  <c r="N13" i="14"/>
  <c r="N12" i="14"/>
  <c r="S7" i="14"/>
  <c r="N6" i="14"/>
  <c r="N5" i="14"/>
  <c r="T36" i="14"/>
  <c r="T35" i="14"/>
  <c r="T34" i="14"/>
  <c r="H34" i="14"/>
  <c r="T40" i="14"/>
  <c r="T39" i="14"/>
  <c r="T38" i="14"/>
  <c r="T37" i="14"/>
  <c r="D45" i="12"/>
  <c r="D42" i="12"/>
  <c r="D32" i="12"/>
  <c r="T42" i="12"/>
  <c r="T45" i="12"/>
  <c r="D30" i="12"/>
  <c r="D31" i="12"/>
  <c r="D41" i="12"/>
  <c r="D43" i="12"/>
  <c r="D44" i="12"/>
  <c r="D46" i="12"/>
  <c r="D47" i="12"/>
  <c r="D48" i="12"/>
  <c r="D49" i="12"/>
  <c r="D14" i="12"/>
  <c r="N11" i="14" l="1"/>
  <c r="AB10" i="14"/>
  <c r="N7" i="14"/>
  <c r="N23" i="14"/>
  <c r="N53" i="14"/>
  <c r="T14" i="12"/>
  <c r="T30" i="12"/>
  <c r="T31" i="12"/>
  <c r="T41" i="12"/>
  <c r="T44" i="12"/>
  <c r="T43" i="12"/>
  <c r="T46" i="12"/>
  <c r="T47" i="12"/>
  <c r="T48" i="12"/>
  <c r="T49" i="12"/>
  <c r="Z73" i="12"/>
  <c r="Y73" i="12"/>
  <c r="AB44" i="14" l="1"/>
  <c r="AB45" i="14"/>
  <c r="AB46" i="14"/>
  <c r="AB47" i="14"/>
  <c r="AB48" i="14"/>
  <c r="AB4" i="14"/>
  <c r="Z53" i="14"/>
  <c r="Y53" i="14"/>
  <c r="Z50" i="14"/>
  <c r="Y50" i="14"/>
  <c r="E4" i="15" l="1"/>
  <c r="H4" i="15" s="1"/>
  <c r="E5" i="15"/>
  <c r="H5" i="15" s="1"/>
  <c r="E6" i="15"/>
  <c r="H6" i="15" s="1"/>
  <c r="E7" i="15"/>
  <c r="H7" i="15" s="1"/>
  <c r="E8" i="15"/>
  <c r="H8" i="15" s="1"/>
  <c r="E9" i="15"/>
  <c r="H9" i="15" s="1"/>
  <c r="E10" i="15"/>
  <c r="H10" i="15" s="1"/>
  <c r="E11" i="15"/>
  <c r="H11" i="15" s="1"/>
  <c r="E12" i="15"/>
  <c r="H12" i="15" s="1"/>
  <c r="E13" i="15"/>
  <c r="H13" i="15" s="1"/>
  <c r="E14" i="15"/>
  <c r="H14" i="15" s="1"/>
  <c r="E15" i="15"/>
  <c r="H15" i="15" s="1"/>
  <c r="J3" i="15" l="1"/>
  <c r="H10" i="14"/>
  <c r="A1" i="14"/>
  <c r="T10" i="14" l="1"/>
  <c r="E3" i="15"/>
  <c r="H3" i="15" s="1"/>
  <c r="Q17" i="15"/>
  <c r="P17" i="15"/>
  <c r="G17" i="15"/>
  <c r="F17" i="15"/>
  <c r="O17" i="15"/>
  <c r="N17" i="15"/>
  <c r="M17" i="15"/>
  <c r="L17" i="15"/>
  <c r="K17" i="15"/>
  <c r="M19" i="15" l="1"/>
  <c r="R17" i="15"/>
  <c r="J17" i="15"/>
  <c r="E17" i="15"/>
  <c r="H17" i="15" s="1"/>
  <c r="I17" i="15"/>
  <c r="I19" i="15" s="1"/>
  <c r="AA53" i="14" l="1"/>
  <c r="X53" i="14"/>
  <c r="W53" i="14"/>
  <c r="V53" i="14"/>
  <c r="U53" i="14"/>
  <c r="R53" i="14"/>
  <c r="S51" i="14"/>
  <c r="R51" i="14"/>
  <c r="Q51" i="14"/>
  <c r="AA50" i="14"/>
  <c r="X50" i="14"/>
  <c r="W50" i="14"/>
  <c r="V50" i="14"/>
  <c r="U50" i="14"/>
  <c r="N50" i="14"/>
  <c r="K50" i="14"/>
  <c r="H50" i="14"/>
  <c r="N48" i="14"/>
  <c r="H29" i="14"/>
  <c r="H28" i="14"/>
  <c r="H27" i="14"/>
  <c r="R74" i="12"/>
  <c r="K73" i="12"/>
  <c r="S74" i="12"/>
  <c r="Q74" i="12"/>
  <c r="AA73" i="12"/>
  <c r="X73" i="12"/>
  <c r="W73" i="12"/>
  <c r="V73" i="12"/>
  <c r="U73" i="12"/>
  <c r="N73" i="12"/>
  <c r="H73" i="12"/>
  <c r="T63" i="12"/>
  <c r="T62" i="12"/>
  <c r="T61" i="12"/>
  <c r="T60" i="12"/>
  <c r="T59" i="12"/>
  <c r="T58" i="12"/>
  <c r="T57" i="12"/>
  <c r="T56" i="12"/>
  <c r="T55" i="12"/>
  <c r="T54" i="12"/>
  <c r="T53" i="12"/>
  <c r="T52" i="12"/>
  <c r="T51" i="12"/>
  <c r="U56" i="14" l="1"/>
  <c r="K53" i="14"/>
  <c r="P56" i="14"/>
  <c r="H56" i="14" l="1"/>
</calcChain>
</file>

<file path=xl/sharedStrings.xml><?xml version="1.0" encoding="utf-8"?>
<sst xmlns="http://schemas.openxmlformats.org/spreadsheetml/2006/main" count="2945" uniqueCount="259">
  <si>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</si>
  <si>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</si>
  <si>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</si>
  <si>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</si>
  <si>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</si>
  <si>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</si>
  <si>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</si>
  <si>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</si>
  <si>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</si>
  <si>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</si>
  <si>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</si>
  <si>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</si>
  <si>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</si>
  <si>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</si>
  <si>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</si>
  <si>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</si>
  <si>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</si>
  <si>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</si>
  <si>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</si>
  <si>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</si>
  <si>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</si>
  <si>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</si>
  <si>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</si>
  <si>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</si>
  <si>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</si>
  <si>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</si>
  <si>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</si>
  <si>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</si>
  <si>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</si>
  <si>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</si>
  <si>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</si>
  <si>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</si>
  <si>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</si>
  <si>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</si>
  <si>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</si>
  <si>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</si>
  <si>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</si>
  <si>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</si>
  <si>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</si>
  <si>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</si>
  <si>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</si>
  <si>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</si>
  <si>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</si>
  <si>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</si>
  <si>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</si>
  <si>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</si>
  <si>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</si>
  <si>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</si>
  <si>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</si>
  <si>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</si>
  <si>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</si>
  <si>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</si>
  <si>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</si>
  <si>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</si>
  <si>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</si>
  <si>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</si>
  <si>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</si>
  <si>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</si>
  <si>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</si>
  <si>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</si>
  <si>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</si>
  <si>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</si>
  <si>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</si>
  <si>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</si>
  <si>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</si>
  <si>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</si>
  <si>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</si>
  <si>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</si>
  <si>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</si>
  <si>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</si>
  <si>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</si>
  <si>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</si>
  <si>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</si>
  <si>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</si>
  <si>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</si>
  <si>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Thursday, March 28th</t>
  </si>
  <si>
    <t>Owners Experience</t>
  </si>
  <si>
    <t>Public</t>
  </si>
  <si>
    <t>VIP</t>
  </si>
  <si>
    <t>Rainwater Elementary</t>
  </si>
  <si>
    <t>Kaufman ISD</t>
  </si>
  <si>
    <t>Norwood Elementary</t>
  </si>
  <si>
    <t>Smith Elementary</t>
  </si>
  <si>
    <t>Dunaway Elementary</t>
  </si>
  <si>
    <t>Palmer Trinity Baseball</t>
  </si>
  <si>
    <t>Uplift Triumph Prep</t>
  </si>
  <si>
    <t>West Mesquite High School</t>
  </si>
  <si>
    <t>Aubrey Homeschoolers</t>
  </si>
  <si>
    <t>Chint Power Systems</t>
  </si>
  <si>
    <t>Sammye</t>
  </si>
  <si>
    <t>Todd</t>
  </si>
  <si>
    <t>Bart</t>
  </si>
  <si>
    <t>Maria</t>
  </si>
  <si>
    <t>Roger</t>
  </si>
  <si>
    <t>Ted</t>
  </si>
  <si>
    <t>Kathy</t>
  </si>
  <si>
    <t>Cliff</t>
  </si>
  <si>
    <r>
      <t xml:space="preserve">Group Photo per </t>
    </r>
    <r>
      <rPr>
        <b/>
        <sz val="8"/>
        <color rgb="FFFF0000"/>
        <rFont val="Calibri"/>
        <family val="2"/>
        <scheme val="minor"/>
      </rPr>
      <t>Person</t>
    </r>
    <r>
      <rPr>
        <b/>
        <sz val="8"/>
        <color theme="1"/>
        <rFont val="Calibri"/>
        <family val="2"/>
        <scheme val="minor"/>
      </rPr>
      <t xml:space="preserve"> </t>
    </r>
    <r>
      <rPr>
        <sz val="5"/>
        <color theme="1"/>
        <rFont val="Calibri"/>
        <family val="2"/>
        <scheme val="minor"/>
      </rPr>
      <t>(CONFIRMED BY LEGENDS MGNT)</t>
    </r>
  </si>
  <si>
    <r>
      <t xml:space="preserve">Group Photo per </t>
    </r>
    <r>
      <rPr>
        <b/>
        <sz val="8"/>
        <color rgb="FFFF0000"/>
        <rFont val="Calibri"/>
        <family val="2"/>
        <scheme val="minor"/>
      </rPr>
      <t>GROUP</t>
    </r>
  </si>
  <si>
    <t>Enroll Insurance</t>
  </si>
  <si>
    <t xml:space="preserve"> Joy</t>
  </si>
  <si>
    <t>Sam</t>
  </si>
  <si>
    <t>Youssef, Ben, Max, Angelique</t>
  </si>
  <si>
    <t>Ples</t>
  </si>
  <si>
    <t>Joy, Tim</t>
  </si>
  <si>
    <t>Glenn, Todd</t>
  </si>
  <si>
    <t>Sam, Sammye</t>
  </si>
  <si>
    <t>EDU tracker</t>
  </si>
  <si>
    <t>EDU</t>
  </si>
  <si>
    <t>↑</t>
  </si>
  <si>
    <t>GROUP #1</t>
  </si>
  <si>
    <t>GROUP #2</t>
  </si>
  <si>
    <t>GROUP #3</t>
  </si>
  <si>
    <t>GROUP #4</t>
  </si>
  <si>
    <t>Youssef, 
Ben, 
Max, 
Angelique</t>
  </si>
  <si>
    <t>Nick, 
Damon, 
Bohn, 
Brooklyn</t>
  </si>
  <si>
    <t>Glenn, 
Tim</t>
  </si>
  <si>
    <t>Ples, 
Maria, 
Roger, 
Cliff</t>
  </si>
  <si>
    <r>
      <t xml:space="preserve">Group Photo per Person
</t>
    </r>
    <r>
      <rPr>
        <b/>
        <i/>
        <sz val="8"/>
        <color rgb="FFFF0000"/>
        <rFont val="Calibri"/>
        <family val="2"/>
        <scheme val="minor"/>
      </rPr>
      <t xml:space="preserve">ENTRY K </t>
    </r>
  </si>
  <si>
    <r>
      <t xml:space="preserve">Group Photo per Person
</t>
    </r>
    <r>
      <rPr>
        <b/>
        <i/>
        <sz val="8"/>
        <color theme="1"/>
        <rFont val="Calibri"/>
        <family val="2"/>
        <scheme val="minor"/>
      </rPr>
      <t>ENTRY A</t>
    </r>
  </si>
  <si>
    <r>
      <t xml:space="preserve">Group Photo per Person
</t>
    </r>
    <r>
      <rPr>
        <b/>
        <i/>
        <sz val="8"/>
        <color rgb="FFFF0000"/>
        <rFont val="Calibri"/>
        <family val="2"/>
        <scheme val="minor"/>
      </rPr>
      <t>ENTRY K (@11:00)</t>
    </r>
  </si>
  <si>
    <r>
      <t xml:space="preserve">Group Photo per Person
</t>
    </r>
    <r>
      <rPr>
        <b/>
        <i/>
        <sz val="8"/>
        <color rgb="FFFF0000"/>
        <rFont val="Calibri"/>
        <family val="2"/>
        <scheme val="minor"/>
      </rPr>
      <t>ENTRY K (@11:15)</t>
    </r>
  </si>
  <si>
    <r>
      <t xml:space="preserve">Group Photo per </t>
    </r>
    <r>
      <rPr>
        <b/>
        <sz val="8"/>
        <color rgb="FFFF0000"/>
        <rFont val="Calibri"/>
        <family val="2"/>
        <scheme val="minor"/>
      </rPr>
      <t xml:space="preserve">GROUP
ENTRY K </t>
    </r>
  </si>
  <si>
    <t>Nick, Damon, 
Bohn, Brooklyn</t>
  </si>
  <si>
    <t>Glenn, 
Todd</t>
  </si>
  <si>
    <t>Joy, 
Tim</t>
  </si>
  <si>
    <t>Ples, Maria, 
Roger, Cliff</t>
  </si>
  <si>
    <r>
      <t xml:space="preserve">Group Photo per Person
</t>
    </r>
    <r>
      <rPr>
        <b/>
        <sz val="8"/>
        <rFont val="Calibri"/>
        <family val="2"/>
        <scheme val="minor"/>
      </rPr>
      <t xml:space="preserve">ENTRY A </t>
    </r>
  </si>
  <si>
    <r>
      <rPr>
        <b/>
        <sz val="6"/>
        <color theme="1"/>
        <rFont val="Calibri"/>
        <family val="2"/>
        <scheme val="minor"/>
      </rPr>
      <t xml:space="preserve">Group Photo per </t>
    </r>
    <r>
      <rPr>
        <b/>
        <sz val="6"/>
        <color rgb="FFFF0000"/>
        <rFont val="Calibri"/>
        <family val="2"/>
        <scheme val="minor"/>
      </rPr>
      <t>PERSON</t>
    </r>
    <r>
      <rPr>
        <b/>
        <sz val="7"/>
        <color rgb="FFFF0000"/>
        <rFont val="Calibri"/>
        <family val="2"/>
        <scheme val="minor"/>
      </rPr>
      <t xml:space="preserve">
</t>
    </r>
    <r>
      <rPr>
        <sz val="6"/>
        <color theme="1"/>
        <rFont val="Calibri"/>
        <family val="2"/>
        <scheme val="minor"/>
      </rPr>
      <t>(CONFIRMED BY LEGENDS MGNT)</t>
    </r>
    <r>
      <rPr>
        <b/>
        <sz val="8"/>
        <color theme="1"/>
        <rFont val="Calibri"/>
        <family val="2"/>
        <scheme val="minor"/>
      </rPr>
      <t xml:space="preserve">
</t>
    </r>
    <r>
      <rPr>
        <b/>
        <i/>
        <sz val="6"/>
        <color rgb="FFFF0000"/>
        <rFont val="Calibri"/>
        <family val="2"/>
        <scheme val="minor"/>
      </rPr>
      <t xml:space="preserve">ENTRY K </t>
    </r>
  </si>
  <si>
    <t>Ted (Joanie), Mae</t>
  </si>
  <si>
    <t>Notes</t>
  </si>
  <si>
    <t>Rainwater Elementary - BD</t>
  </si>
  <si>
    <t>Group photo w/copy for each person. Lunches. Entering via Entry K 1/2.</t>
  </si>
  <si>
    <t>Kaufman ISD GT - BJ</t>
  </si>
  <si>
    <t>Group photo w/ 1 copy for the group. Lunches. Entering via Entry K 1/2.</t>
  </si>
  <si>
    <t>Norwood Elementary - BJ</t>
  </si>
  <si>
    <t>Group photo w/ copy for each person. Lunches. Entering via Entry K 1/2.</t>
  </si>
  <si>
    <t>Owner's Experience</t>
  </si>
  <si>
    <t xml:space="preserve">Public </t>
  </si>
  <si>
    <t>Smith Elem. 5th Grade, Princeton ISD - NB</t>
  </si>
  <si>
    <t>Nick, Damon, Bohn, Brooklyn</t>
  </si>
  <si>
    <t>Dunaway Elem., Waxahachie ISD - YM</t>
  </si>
  <si>
    <t>Palmer Trinity Baseball - YM</t>
  </si>
  <si>
    <t xml:space="preserve">Group photo w/ copy for each person. </t>
  </si>
  <si>
    <t>Uplift Triumph Preparatory - BD</t>
  </si>
  <si>
    <t>11:00am Arrival.  Lunches/Field first. Group photo w/ copy for each person. Entering via Entry K 1/2.</t>
  </si>
  <si>
    <t>Glenn, Tim</t>
  </si>
  <si>
    <t>West Mesquite High School Economics - DW</t>
  </si>
  <si>
    <t xml:space="preserve">11:15am Arrival. Field/Lunches first. Group photo w/ copy for each person. Entering via Entry K 1/2. </t>
  </si>
  <si>
    <t>Aubrey Homeschoolers - AG</t>
  </si>
  <si>
    <t>Group photo w/ copy for each person. Lunches. Entering via Entry A.</t>
  </si>
  <si>
    <t>T+D, OEx.: Chint Power Systems - MF</t>
  </si>
  <si>
    <t>Group photo w/ copy for each person. JJ Exp.</t>
  </si>
  <si>
    <t>Ples(Alexia), Maria, Roger(Sean), Cliff</t>
  </si>
  <si>
    <t>6:15</t>
  </si>
  <si>
    <t>T+D: Enroll Insurance - NB</t>
  </si>
  <si>
    <t>No Photos.</t>
  </si>
  <si>
    <t>1</t>
  </si>
  <si>
    <t>Debbie L</t>
  </si>
  <si>
    <t>9</t>
  </si>
  <si>
    <t>Pete N -Field (11-2:30pm)</t>
  </si>
  <si>
    <t>2</t>
  </si>
  <si>
    <t>Cheryl</t>
  </si>
  <si>
    <t>10</t>
  </si>
  <si>
    <t>Tiene-Field (11-2:30pm)</t>
  </si>
  <si>
    <t>3</t>
  </si>
  <si>
    <t>JJ-Suzzane B (11:15am-2:15pm)</t>
  </si>
  <si>
    <t>11</t>
  </si>
  <si>
    <t>Cecilia (9:15-2:00pm) Entry K/lunch</t>
  </si>
  <si>
    <t>4</t>
  </si>
  <si>
    <t>HOF-Peggy (11-2:30pm)</t>
  </si>
  <si>
    <t>12</t>
  </si>
  <si>
    <t>Chanell-(9:15-2:00pm) Entry K/lunch</t>
  </si>
  <si>
    <t>Captain</t>
  </si>
  <si>
    <t>Sarge</t>
  </si>
  <si>
    <t>Chuck(9-2:30pm) Entry K/lunch</t>
  </si>
  <si>
    <t>Breaks</t>
  </si>
  <si>
    <t>5</t>
  </si>
  <si>
    <t>Duane T (9:15-2:00pm) Entry K/lunch</t>
  </si>
  <si>
    <t>13</t>
  </si>
  <si>
    <t>6</t>
  </si>
  <si>
    <t>14</t>
  </si>
  <si>
    <t>7</t>
  </si>
  <si>
    <t>15</t>
  </si>
  <si>
    <t>8</t>
  </si>
  <si>
    <t>16</t>
  </si>
  <si>
    <t>greeter</t>
  </si>
  <si>
    <t>4615 test photo</t>
  </si>
  <si>
    <t>Printed 20; Rastered 4371</t>
  </si>
  <si>
    <t>Printed 24; Rastered 4373</t>
  </si>
  <si>
    <t>Printed 34; Rastered 4377</t>
  </si>
  <si>
    <t>Printed 21; Rastered 4381</t>
  </si>
  <si>
    <r>
      <rPr>
        <b/>
        <sz val="7"/>
        <color theme="1"/>
        <rFont val="Calibri"/>
        <family val="2"/>
      </rPr>
      <t>SEE BELOW</t>
    </r>
    <r>
      <rPr>
        <sz val="7"/>
        <color theme="1"/>
        <rFont val="Calibri"/>
        <family val="2"/>
      </rPr>
      <t>;  Group VIP photo → [</t>
    </r>
    <r>
      <rPr>
        <sz val="7"/>
        <color rgb="FFFF0000"/>
        <rFont val="Calibri"/>
        <family val="2"/>
      </rPr>
      <t>NW GAP</t>
    </r>
    <r>
      <rPr>
        <sz val="7"/>
        <color theme="1"/>
        <rFont val="Calibri"/>
        <family val="2"/>
      </rPr>
      <t xml:space="preserve">]; 
Print → one 5x7 / person </t>
    </r>
    <r>
      <rPr>
        <b/>
        <sz val="7"/>
        <color theme="1"/>
        <rFont val="Calibri"/>
        <family val="2"/>
      </rPr>
      <t xml:space="preserve">
Printed {64} 32 32; Rastered 4205, 4208.</t>
    </r>
  </si>
  <si>
    <r>
      <rPr>
        <b/>
        <sz val="7"/>
        <color theme="1"/>
        <rFont val="Calibri"/>
        <family val="2"/>
      </rPr>
      <t>SEE BELOW</t>
    </r>
    <r>
      <rPr>
        <sz val="7"/>
        <color theme="1"/>
        <rFont val="Calibri"/>
        <family val="2"/>
      </rPr>
      <t>; Group VIP photo → [</t>
    </r>
    <r>
      <rPr>
        <sz val="7"/>
        <color rgb="FFFF0000"/>
        <rFont val="Calibri"/>
        <family val="2"/>
      </rPr>
      <t>NW GAP</t>
    </r>
    <r>
      <rPr>
        <sz val="7"/>
        <color theme="1"/>
        <rFont val="Calibri"/>
        <family val="2"/>
      </rPr>
      <t xml:space="preserve">]; 
Print → one 5x7 / person </t>
    </r>
    <r>
      <rPr>
        <b/>
        <sz val="7"/>
        <color theme="1"/>
        <rFont val="Calibri"/>
        <family val="2"/>
      </rPr>
      <t xml:space="preserve">
Printed {99} 20, 24, 34, 21; 
Rastered 4371, 4373, 4377, 4381</t>
    </r>
  </si>
  <si>
    <t>↓same guide</t>
  </si>
  <si>
    <t>↑ same guide</t>
  </si>
  <si>
    <t>Printed 26; Rastered 4403</t>
  </si>
  <si>
    <t>Printed 26; Rastered 4408</t>
  </si>
  <si>
    <r>
      <t>Group VIP photo → [</t>
    </r>
    <r>
      <rPr>
        <sz val="7"/>
        <color rgb="FFFF0000"/>
        <rFont val="Calibri"/>
        <family val="2"/>
      </rPr>
      <t>NW GAP</t>
    </r>
    <r>
      <rPr>
        <sz val="7"/>
        <color theme="1"/>
        <rFont val="Calibri"/>
        <family val="2"/>
      </rPr>
      <t xml:space="preserve">]; 
Print → one 5x7 / person </t>
    </r>
    <r>
      <rPr>
        <b/>
        <sz val="7"/>
        <color theme="1"/>
        <rFont val="Calibri"/>
        <family val="2"/>
      </rPr>
      <t xml:space="preserve">
Printed {52} 26, 26; Rastered 4403, 4408</t>
    </r>
  </si>
  <si>
    <t>2 addtionals: 4625,4626</t>
  </si>
  <si>
    <t>Drop Photos Please</t>
  </si>
  <si>
    <t>4695 belongs to 1:15 group, checked with front desk if group was still here</t>
  </si>
  <si>
    <t>4749/4750 retakes for 1:30pm</t>
  </si>
  <si>
    <t>last 3 pics, are added group last minute. 4771,72,73 Soccer team</t>
  </si>
  <si>
    <t>w/ parents</t>
  </si>
  <si>
    <t>kids</t>
  </si>
  <si>
    <t>Printed 18; Rastered 4413</t>
  </si>
  <si>
    <t>Printed 9; Rastered 4415</t>
  </si>
  <si>
    <r>
      <t>Group VIP photo → [</t>
    </r>
    <r>
      <rPr>
        <sz val="7"/>
        <color rgb="FFFF0000"/>
        <rFont val="Calibri"/>
        <family val="2"/>
      </rPr>
      <t>NW GAP</t>
    </r>
    <r>
      <rPr>
        <sz val="7"/>
        <color theme="1"/>
        <rFont val="Calibri"/>
        <family val="2"/>
      </rPr>
      <t xml:space="preserve">]; 
Print → one 5x7 / person </t>
    </r>
    <r>
      <rPr>
        <b/>
        <sz val="7"/>
        <color theme="1"/>
        <rFont val="Calibri"/>
        <family val="2"/>
      </rPr>
      <t xml:space="preserve">
Printed 36; Rastered 4411</t>
    </r>
  </si>
  <si>
    <t>Tim</t>
  </si>
  <si>
    <t>Glenn</t>
  </si>
  <si>
    <t>GROUP #5</t>
  </si>
  <si>
    <t>.@ 10:15am, Printed 22; Rastered 4211</t>
  </si>
  <si>
    <t>Youssef</t>
  </si>
  <si>
    <t>Ben</t>
  </si>
  <si>
    <t>Angelique</t>
  </si>
  <si>
    <t>.@ 12:18pm, Printed 18; Rastered 4391</t>
  </si>
  <si>
    <t>.@ 12:15pm, Printed 21; Rastered 4386</t>
  </si>
  <si>
    <t>.@ 12:19pm, Printed 17; Rastered 4396</t>
  </si>
  <si>
    <t>.@ 12:21pm, Printed 16; Rastered 4400</t>
  </si>
  <si>
    <r>
      <t>Group VIP photo → [</t>
    </r>
    <r>
      <rPr>
        <sz val="7"/>
        <color rgb="FFFF0000"/>
        <rFont val="Calibri"/>
        <family val="2"/>
      </rPr>
      <t>NW GAP</t>
    </r>
    <r>
      <rPr>
        <sz val="7"/>
        <color theme="1"/>
        <rFont val="Calibri"/>
        <family val="2"/>
      </rPr>
      <t xml:space="preserve">]; 
Print → one 5x7 / </t>
    </r>
    <r>
      <rPr>
        <sz val="7"/>
        <color rgb="FFFF0000"/>
        <rFont val="Calibri"/>
        <family val="2"/>
      </rPr>
      <t>GROUP</t>
    </r>
    <r>
      <rPr>
        <sz val="7"/>
        <color theme="1"/>
        <rFont val="Calibri"/>
        <family val="2"/>
      </rPr>
      <t xml:space="preserve"> </t>
    </r>
    <r>
      <rPr>
        <b/>
        <sz val="7"/>
        <color theme="1"/>
        <rFont val="Calibri"/>
        <family val="2"/>
      </rPr>
      <t xml:space="preserve">
Printed {94} 22, 21, 18, 17, 16; 
Rastered 4211, 4386, 4391, 4396, 4400</t>
    </r>
  </si>
  <si>
    <t>Brooklyn</t>
  </si>
  <si>
    <t>Bohn</t>
  </si>
  <si>
    <t>Damon</t>
  </si>
  <si>
    <t>Max</t>
  </si>
  <si>
    <t>Nick</t>
  </si>
  <si>
    <t>Printed 32; Rastered 4205</t>
  </si>
  <si>
    <t>Printed 32; Rastered 4208</t>
  </si>
  <si>
    <r>
      <t>Group VIP photo → [</t>
    </r>
    <r>
      <rPr>
        <sz val="7"/>
        <color rgb="FFFF0000"/>
        <rFont val="Calibri"/>
        <family val="2"/>
      </rPr>
      <t>NW GAP</t>
    </r>
    <r>
      <rPr>
        <sz val="7"/>
        <color theme="1"/>
        <rFont val="Calibri"/>
        <family val="2"/>
      </rPr>
      <t>];</t>
    </r>
    <r>
      <rPr>
        <sz val="7"/>
        <color rgb="FFFF0000"/>
        <rFont val="Calibri"/>
        <family val="2"/>
      </rPr>
      <t xml:space="preserve"> 1big group not 2</t>
    </r>
    <r>
      <rPr>
        <sz val="7"/>
        <color theme="1"/>
        <rFont val="Calibri"/>
        <family val="2"/>
      </rPr>
      <t xml:space="preserve">
Print → one 5x7 / person </t>
    </r>
    <r>
      <rPr>
        <b/>
        <sz val="7"/>
        <color theme="1"/>
        <rFont val="Calibri"/>
        <family val="2"/>
      </rPr>
      <t xml:space="preserve">
Printed 53; Rastered 4200 </t>
    </r>
    <r>
      <rPr>
        <sz val="7"/>
        <color rgb="FFFF0000"/>
        <rFont val="Calibri"/>
        <family val="2"/>
      </rPr>
      <t>[BACKUP RASTER MISSING]</t>
    </r>
  </si>
  <si>
    <t>A</t>
  </si>
  <si>
    <t>B/C</t>
  </si>
  <si>
    <t>C</t>
  </si>
  <si>
    <t>B</t>
  </si>
  <si>
    <t>D</t>
  </si>
  <si>
    <t>E</t>
  </si>
  <si>
    <r>
      <t xml:space="preserve">Group VIP photo → [NE GAP, </t>
    </r>
    <r>
      <rPr>
        <sz val="7"/>
        <color rgb="FFFF0000"/>
        <rFont val="Calibri"/>
        <family val="2"/>
      </rPr>
      <t>TAKEN ON NW GAP</t>
    </r>
    <r>
      <rPr>
        <sz val="7"/>
        <color theme="1"/>
        <rFont val="Calibri"/>
        <family val="2"/>
      </rPr>
      <t xml:space="preserve">]; 
Print → one 5x7 / person </t>
    </r>
    <r>
      <rPr>
        <b/>
        <sz val="7"/>
        <color theme="1"/>
        <rFont val="Calibri"/>
        <family val="2"/>
      </rPr>
      <t xml:space="preserve">
Printed 18; Rastered 4212</t>
    </r>
  </si>
  <si>
    <t>F</t>
  </si>
  <si>
    <t>G</t>
  </si>
  <si>
    <r>
      <t xml:space="preserve">Group VIP photo → [NE GAP];   
</t>
    </r>
    <r>
      <rPr>
        <b/>
        <sz val="7"/>
        <color rgb="FFFF0000"/>
        <rFont val="Calibri"/>
        <family val="2"/>
      </rPr>
      <t>DID NOT BREAK INTO SEPARATE GROUPS!!!!!</t>
    </r>
    <r>
      <rPr>
        <sz val="7"/>
        <color theme="1"/>
        <rFont val="Calibri"/>
        <family val="2"/>
      </rPr>
      <t xml:space="preserve">
Print → one 5x7 / person </t>
    </r>
    <r>
      <rPr>
        <b/>
        <sz val="7"/>
        <color theme="1"/>
        <rFont val="Calibri"/>
        <family val="2"/>
      </rPr>
      <t xml:space="preserve">
Printed 200; Rastered 4216</t>
    </r>
    <r>
      <rPr>
        <sz val="7"/>
        <color rgb="FFFF0000"/>
        <rFont val="Calibri"/>
        <family val="2"/>
      </rPr>
      <t xml:space="preserve"> [RASTER MISSING!!]</t>
    </r>
  </si>
  <si>
    <r>
      <rPr>
        <sz val="7"/>
        <color rgb="FFFF0000"/>
        <rFont val="Calibri"/>
        <family val="2"/>
      </rPr>
      <t>CHANGED CAMERA &amp; CARDS [for External event]??</t>
    </r>
    <r>
      <rPr>
        <sz val="7"/>
        <color theme="1"/>
        <rFont val="Calibri"/>
        <family val="2"/>
      </rPr>
      <t xml:space="preserve">
Group VIP photo → [</t>
    </r>
    <r>
      <rPr>
        <sz val="7"/>
        <color rgb="FFFF0000"/>
        <rFont val="Calibri"/>
        <family val="2"/>
      </rPr>
      <t>NW GAP</t>
    </r>
    <r>
      <rPr>
        <sz val="7"/>
        <color theme="1"/>
        <rFont val="Calibri"/>
        <family val="2"/>
      </rPr>
      <t>];</t>
    </r>
    <r>
      <rPr>
        <sz val="7"/>
        <color rgb="FFFF0000"/>
        <rFont val="Calibri"/>
        <family val="2"/>
      </rPr>
      <t xml:space="preserve"> </t>
    </r>
    <r>
      <rPr>
        <sz val="7"/>
        <color theme="0" tint="-0.499984740745262"/>
        <rFont val="Calibri"/>
        <family val="2"/>
      </rPr>
      <t>1big group not 2 [dark sorry]</t>
    </r>
    <r>
      <rPr>
        <sz val="7"/>
        <color theme="1"/>
        <rFont val="Calibri"/>
        <family val="2"/>
      </rPr>
      <t xml:space="preserve">
Print → one 5x7 / person </t>
    </r>
    <r>
      <rPr>
        <b/>
        <sz val="7"/>
        <color theme="1"/>
        <rFont val="Calibri"/>
        <family val="2"/>
      </rPr>
      <t xml:space="preserve">
Printed 61; Rastered 4366 </t>
    </r>
  </si>
  <si>
    <r>
      <t>Group VIP photo → [NE GAP,</t>
    </r>
    <r>
      <rPr>
        <sz val="7"/>
        <color rgb="FFFF0000"/>
        <rFont val="Calibri"/>
        <family val="2"/>
      </rPr>
      <t xml:space="preserve"> TAKEN ON NW GA</t>
    </r>
    <r>
      <rPr>
        <sz val="7"/>
        <color theme="1"/>
        <rFont val="Calibri"/>
        <family val="2"/>
      </rPr>
      <t xml:space="preserve">]; 
Print → one 5x7 / person </t>
    </r>
    <r>
      <rPr>
        <b/>
        <sz val="7"/>
        <color theme="1"/>
        <rFont val="Calibri"/>
        <family val="2"/>
      </rPr>
      <t xml:space="preserve">
Printed {27} 18, 9; Rastered 4413, 4415</t>
    </r>
  </si>
  <si>
    <t>H</t>
  </si>
  <si>
    <t>I</t>
  </si>
  <si>
    <t>J</t>
  </si>
  <si>
    <t>K</t>
  </si>
  <si>
    <t>H-K</t>
  </si>
  <si>
    <t>L</t>
  </si>
  <si>
    <t>M</t>
  </si>
  <si>
    <t>N</t>
  </si>
  <si>
    <t>O</t>
  </si>
  <si>
    <t>D, L-O</t>
  </si>
  <si>
    <t>P</t>
  </si>
  <si>
    <t>Q</t>
  </si>
  <si>
    <t>R-S</t>
  </si>
  <si>
    <t>S</t>
  </si>
  <si>
    <t>R</t>
  </si>
  <si>
    <t xml:space="preserve"> [RASTERS MISSING</t>
  </si>
  <si>
    <t>RASTERS IN BACKUPS &amp; online!!!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</si>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</sst>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7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sz val="8"/>
      <color rgb="FFFF0000"/>
      <name val="Calibri"/>
      <family val="2"/>
      <scheme val="minor"/>
    </font>
    <font>
      <sz val="5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i/>
      <sz val="6"/>
      <color rgb="FFFF0000"/>
      <name val="Calibri"/>
      <family val="2"/>
      <scheme val="minor"/>
    </font>
    <font>
      <b/>
      <sz val="7"/>
      <color rgb="FFFF0000"/>
      <name val="Calibri"/>
      <family val="2"/>
      <scheme val="minor"/>
    </font>
    <font>
      <b/>
      <sz val="6"/>
      <color rgb="FFFF0000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sz val="7"/>
      <color theme="1"/>
      <name val="Calibri"/>
      <family val="2"/>
    </font>
    <font>
      <sz val="7"/>
      <color rgb="FFFF0000"/>
      <name val="Calibri"/>
      <family val="2"/>
    </font>
    <font>
      <b/>
      <sz val="7"/>
      <color theme="1"/>
      <name val="Calibri"/>
      <family val="2"/>
    </font>
    <font>
      <b/>
      <sz val="7"/>
      <color rgb="FFFF0000"/>
      <name val="Calibri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7"/>
      <color theme="0" tint="-0.499984740745262"/>
      <name val="Calibri"/>
      <family val="2"/>
    </font>
    <font>
      <sz val="9"/>
      <color rgb="FFFF0000"/>
      <name val="Calibri"/>
      <family val="2"/>
      <scheme val="minor"/>
    </font>
    <font>
      <sz val="7"/>
      <color theme="0" tint="-0.499984740745262"/>
      <name val="Arial"/>
      <family val="2"/>
    </font>
    <font>
      <b/>
      <sz val="11"/>
      <color theme="2" tint="-0.499984740745262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BB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999999"/>
      </left>
      <right/>
      <top/>
      <bottom/>
      <diagonal/>
    </border>
  </borders>
  <cellStyleXfs count="1">
    <xf numFmtId="0" fontId="0" fillId="0" borderId="0"/>
  </cellStyleXfs>
  <cellXfs count="559">
    <xf numFmtId="0" fontId="0" fillId="0" borderId="0" xfId="0"/>
    <xf numFmtId="0" fontId="11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8" fillId="5" borderId="2" xfId="0" applyFont="1" applyFill="1" applyBorder="1" applyAlignment="1">
      <alignment horizontal="center" textRotation="90"/>
    </xf>
    <xf numFmtId="0" fontId="8" fillId="5" borderId="3" xfId="0" applyFont="1" applyFill="1" applyBorder="1" applyAlignment="1">
      <alignment horizontal="center" textRotation="90"/>
    </xf>
    <xf numFmtId="0" fontId="8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8" fillId="5" borderId="43" xfId="0" applyFont="1" applyFill="1" applyBorder="1" applyAlignment="1">
      <alignment horizontal="center" textRotation="90"/>
    </xf>
    <xf numFmtId="0" fontId="15" fillId="5" borderId="44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9" fillId="5" borderId="31" xfId="0" applyFont="1" applyFill="1" applyBorder="1" applyAlignment="1">
      <alignment horizontal="center" textRotation="90"/>
    </xf>
    <xf numFmtId="0" fontId="10" fillId="5" borderId="44" xfId="0" applyFont="1" applyFill="1" applyBorder="1" applyAlignment="1">
      <alignment horizontal="center"/>
    </xf>
    <xf numFmtId="20" fontId="11" fillId="6" borderId="44" xfId="0" applyNumberFormat="1" applyFont="1" applyFill="1" applyBorder="1" applyAlignment="1">
      <alignment horizontal="center" vertical="center"/>
    </xf>
    <xf numFmtId="0" fontId="8" fillId="5" borderId="47" xfId="0" applyFont="1" applyFill="1" applyBorder="1" applyAlignment="1">
      <alignment horizontal="center" textRotation="90"/>
    </xf>
    <xf numFmtId="0" fontId="8" fillId="5" borderId="22" xfId="0" applyFont="1" applyFill="1" applyBorder="1" applyAlignment="1">
      <alignment horizontal="center" textRotation="90"/>
    </xf>
    <xf numFmtId="20" fontId="5" fillId="6" borderId="43" xfId="0" applyNumberFormat="1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5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5" fillId="6" borderId="2" xfId="0" applyNumberFormat="1" applyFont="1" applyFill="1" applyBorder="1" applyAlignment="1">
      <alignment horizontal="center" vertical="center"/>
    </xf>
    <xf numFmtId="20" fontId="5" fillId="6" borderId="3" xfId="0" applyNumberFormat="1" applyFont="1" applyFill="1" applyBorder="1" applyAlignment="1">
      <alignment horizontal="center" vertical="center"/>
    </xf>
    <xf numFmtId="20" fontId="5" fillId="6" borderId="5" xfId="0" applyNumberFormat="1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wrapText="1"/>
    </xf>
    <xf numFmtId="20" fontId="11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5" fillId="10" borderId="33" xfId="0" applyFont="1" applyFill="1" applyBorder="1" applyAlignment="1">
      <alignment horizontal="center"/>
    </xf>
    <xf numFmtId="0" fontId="25" fillId="10" borderId="21" xfId="0" applyFont="1" applyFill="1" applyBorder="1" applyAlignment="1">
      <alignment horizontal="center"/>
    </xf>
    <xf numFmtId="0" fontId="25" fillId="12" borderId="33" xfId="0" applyFont="1" applyFill="1" applyBorder="1" applyAlignment="1">
      <alignment horizontal="center"/>
    </xf>
    <xf numFmtId="0" fontId="25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2" fillId="8" borderId="52" xfId="0" applyFont="1" applyFill="1" applyBorder="1" applyAlignment="1">
      <alignment horizontal="center" wrapText="1"/>
    </xf>
    <xf numFmtId="0" fontId="22" fillId="11" borderId="52" xfId="0" applyFont="1" applyFill="1" applyBorder="1" applyAlignment="1">
      <alignment horizontal="center" vertical="center"/>
    </xf>
    <xf numFmtId="0" fontId="9" fillId="0" borderId="56" xfId="0" applyFont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24" fillId="4" borderId="20" xfId="0" applyFont="1" applyFill="1" applyBorder="1" applyAlignment="1">
      <alignment horizontal="center" wrapText="1"/>
    </xf>
    <xf numFmtId="0" fontId="6" fillId="4" borderId="20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0" fontId="26" fillId="4" borderId="34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4" fillId="0" borderId="3" xfId="0" applyNumberFormat="1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 wrapText="1"/>
    </xf>
    <xf numFmtId="0" fontId="3" fillId="0" borderId="0" xfId="0" applyFont="1"/>
    <xf numFmtId="0" fontId="3" fillId="5" borderId="3" xfId="0" applyFont="1" applyFill="1" applyBorder="1" applyAlignment="1">
      <alignment horizontal="center"/>
    </xf>
    <xf numFmtId="0" fontId="3" fillId="5" borderId="4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0" fontId="17" fillId="14" borderId="3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/>
    </xf>
    <xf numFmtId="0" fontId="7" fillId="14" borderId="42" xfId="0" applyFont="1" applyFill="1" applyBorder="1" applyAlignment="1">
      <alignment horizontal="center" vertical="center" wrapText="1"/>
    </xf>
    <xf numFmtId="0" fontId="17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3" fillId="14" borderId="37" xfId="0" applyFont="1" applyFill="1" applyBorder="1" applyAlignment="1">
      <alignment horizontal="center" vertical="center"/>
    </xf>
    <xf numFmtId="0" fontId="13" fillId="14" borderId="9" xfId="0" applyFont="1" applyFill="1" applyBorder="1" applyAlignment="1">
      <alignment horizontal="center" vertical="center"/>
    </xf>
    <xf numFmtId="20" fontId="11" fillId="14" borderId="44" xfId="0" applyNumberFormat="1" applyFont="1" applyFill="1" applyBorder="1" applyAlignment="1">
      <alignment horizontal="center" vertical="center"/>
    </xf>
    <xf numFmtId="20" fontId="5" fillId="14" borderId="2" xfId="0" applyNumberFormat="1" applyFont="1" applyFill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20" fontId="5" fillId="14" borderId="5" xfId="0" applyNumberFormat="1" applyFont="1" applyFill="1" applyBorder="1" applyAlignment="1">
      <alignment horizontal="center" vertical="center"/>
    </xf>
    <xf numFmtId="20" fontId="5" fillId="14" borderId="43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 wrapText="1"/>
    </xf>
    <xf numFmtId="0" fontId="27" fillId="15" borderId="3" xfId="0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0" fontId="7" fillId="15" borderId="42" xfId="0" applyFont="1" applyFill="1" applyBorder="1" applyAlignment="1">
      <alignment horizontal="center" vertical="center" wrapText="1"/>
    </xf>
    <xf numFmtId="0" fontId="17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3" fillId="15" borderId="37" xfId="0" applyFont="1" applyFill="1" applyBorder="1" applyAlignment="1">
      <alignment horizontal="center" vertical="center"/>
    </xf>
    <xf numFmtId="0" fontId="13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1" fillId="15" borderId="44" xfId="0" applyNumberFormat="1" applyFont="1" applyFill="1" applyBorder="1" applyAlignment="1">
      <alignment horizontal="center" vertical="center"/>
    </xf>
    <xf numFmtId="20" fontId="5" fillId="15" borderId="3" xfId="0" applyNumberFormat="1" applyFont="1" applyFill="1" applyBorder="1" applyAlignment="1">
      <alignment horizontal="center" vertical="center"/>
    </xf>
    <xf numFmtId="20" fontId="5" fillId="15" borderId="5" xfId="0" applyNumberFormat="1" applyFont="1" applyFill="1" applyBorder="1" applyAlignment="1">
      <alignment horizontal="center" vertical="center"/>
    </xf>
    <xf numFmtId="20" fontId="5" fillId="15" borderId="43" xfId="0" applyNumberFormat="1" applyFont="1" applyFill="1" applyBorder="1" applyAlignment="1">
      <alignment horizontal="center" vertical="center"/>
    </xf>
    <xf numFmtId="20" fontId="5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9" fillId="17" borderId="52" xfId="0" applyFont="1" applyFill="1" applyBorder="1" applyAlignment="1">
      <alignment horizontal="center" vertical="center"/>
    </xf>
    <xf numFmtId="0" fontId="25" fillId="16" borderId="33" xfId="0" applyFont="1" applyFill="1" applyBorder="1" applyAlignment="1">
      <alignment horizontal="center"/>
    </xf>
    <xf numFmtId="0" fontId="25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wrapText="1"/>
    </xf>
    <xf numFmtId="0" fontId="3" fillId="5" borderId="18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6" fillId="4" borderId="41" xfId="0" applyFont="1" applyFill="1" applyBorder="1" applyAlignment="1">
      <alignment horizontal="center" wrapText="1"/>
    </xf>
    <xf numFmtId="0" fontId="15" fillId="5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14" borderId="5" xfId="0" applyFont="1" applyFill="1" applyBorder="1" applyAlignment="1">
      <alignment horizontal="center" vertical="center" wrapText="1"/>
    </xf>
    <xf numFmtId="0" fontId="15" fillId="15" borderId="5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32" fillId="4" borderId="20" xfId="0" applyFont="1" applyFill="1" applyBorder="1" applyAlignment="1">
      <alignment horizontal="center"/>
    </xf>
    <xf numFmtId="0" fontId="28" fillId="5" borderId="42" xfId="0" applyFont="1" applyFill="1" applyBorder="1" applyAlignment="1">
      <alignment horizontal="center"/>
    </xf>
    <xf numFmtId="0" fontId="28" fillId="0" borderId="3" xfId="0" applyFont="1" applyBorder="1" applyAlignment="1">
      <alignment horizontal="center" vertical="center"/>
    </xf>
    <xf numFmtId="0" fontId="28" fillId="14" borderId="3" xfId="0" applyFont="1" applyFill="1" applyBorder="1" applyAlignment="1">
      <alignment horizontal="center" vertical="center"/>
    </xf>
    <xf numFmtId="0" fontId="28" fillId="15" borderId="3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horizontal="center" vertical="center"/>
    </xf>
    <xf numFmtId="0" fontId="28" fillId="0" borderId="0" xfId="0" applyFont="1"/>
    <xf numFmtId="0" fontId="33" fillId="3" borderId="57" xfId="0" applyFont="1" applyFill="1" applyBorder="1" applyAlignment="1">
      <alignment horizontal="center" vertical="center" wrapText="1"/>
    </xf>
    <xf numFmtId="0" fontId="34" fillId="6" borderId="58" xfId="0" applyFont="1" applyFill="1" applyBorder="1" applyAlignment="1">
      <alignment horizontal="center" vertical="center" wrapText="1"/>
    </xf>
    <xf numFmtId="0" fontId="33" fillId="19" borderId="57" xfId="0" applyFont="1" applyFill="1" applyBorder="1" applyAlignment="1">
      <alignment horizontal="center" vertical="center" wrapText="1"/>
    </xf>
    <xf numFmtId="1" fontId="33" fillId="19" borderId="57" xfId="0" applyNumberFormat="1" applyFont="1" applyFill="1" applyBorder="1" applyAlignment="1">
      <alignment horizontal="center" vertical="center" wrapText="1"/>
    </xf>
    <xf numFmtId="16" fontId="4" fillId="0" borderId="0" xfId="0" applyNumberFormat="1" applyFont="1"/>
    <xf numFmtId="0" fontId="36" fillId="7" borderId="39" xfId="0" applyFont="1" applyFill="1" applyBorder="1" applyAlignment="1">
      <alignment horizontal="center"/>
    </xf>
    <xf numFmtId="0" fontId="36" fillId="7" borderId="62" xfId="0" applyFont="1" applyFill="1" applyBorder="1" applyAlignment="1">
      <alignment horizontal="center"/>
    </xf>
    <xf numFmtId="0" fontId="4" fillId="20" borderId="39" xfId="0" applyFont="1" applyFill="1" applyBorder="1" applyAlignment="1">
      <alignment horizontal="center" vertical="center" textRotation="90"/>
    </xf>
    <xf numFmtId="0" fontId="4" fillId="4" borderId="40" xfId="0" applyFont="1" applyFill="1" applyBorder="1" applyAlignment="1">
      <alignment horizontal="center" vertical="center" textRotation="90"/>
    </xf>
    <xf numFmtId="0" fontId="4" fillId="20" borderId="62" xfId="0" applyFont="1" applyFill="1" applyBorder="1" applyAlignment="1">
      <alignment horizontal="center" vertical="center" textRotation="90"/>
    </xf>
    <xf numFmtId="0" fontId="37" fillId="21" borderId="35" xfId="0" applyFont="1" applyFill="1" applyBorder="1" applyAlignment="1">
      <alignment horizontal="center" vertical="center" textRotation="90"/>
    </xf>
    <xf numFmtId="0" fontId="4" fillId="9" borderId="41" xfId="0" applyFont="1" applyFill="1" applyBorder="1" applyAlignment="1">
      <alignment horizontal="center" vertical="center" textRotation="90"/>
    </xf>
    <xf numFmtId="0" fontId="4" fillId="22" borderId="39" xfId="0" applyFont="1" applyFill="1" applyBorder="1" applyAlignment="1">
      <alignment horizontal="center" vertical="center" textRotation="90"/>
    </xf>
    <xf numFmtId="0" fontId="4" fillId="22" borderId="40" xfId="0" applyFont="1" applyFill="1" applyBorder="1" applyAlignment="1">
      <alignment horizontal="center" vertical="center" textRotation="90"/>
    </xf>
    <xf numFmtId="0" fontId="4" fillId="22" borderId="62" xfId="0" applyFont="1" applyFill="1" applyBorder="1" applyAlignment="1">
      <alignment horizontal="center" vertical="center" textRotation="90"/>
    </xf>
    <xf numFmtId="0" fontId="4" fillId="22" borderId="35" xfId="0" applyFont="1" applyFill="1" applyBorder="1" applyAlignment="1">
      <alignment horizontal="center" vertical="center" textRotation="90"/>
    </xf>
    <xf numFmtId="0" fontId="4" fillId="22" borderId="63" xfId="0" applyFont="1" applyFill="1" applyBorder="1" applyAlignment="1">
      <alignment horizontal="center" vertical="center" textRotation="90"/>
    </xf>
    <xf numFmtId="0" fontId="4" fillId="22" borderId="41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7" fillId="5" borderId="7" xfId="0" applyFont="1" applyFill="1" applyBorder="1" applyAlignment="1">
      <alignment vertical="center"/>
    </xf>
    <xf numFmtId="1" fontId="38" fillId="5" borderId="4" xfId="0" applyNumberFormat="1" applyFont="1" applyFill="1" applyBorder="1" applyAlignment="1">
      <alignment horizontal="center" vertical="center"/>
    </xf>
    <xf numFmtId="1" fontId="38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39" fillId="5" borderId="31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0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42" xfId="0" applyNumberFormat="1" applyFont="1" applyFill="1" applyBorder="1" applyAlignment="1">
      <alignment horizontal="center" vertical="center"/>
    </xf>
    <xf numFmtId="1" fontId="5" fillId="20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" fontId="5" fillId="20" borderId="42" xfId="0" applyNumberFormat="1" applyFont="1" applyFill="1" applyBorder="1" applyAlignment="1">
      <alignment horizontal="center" vertical="center"/>
    </xf>
    <xf numFmtId="0" fontId="16" fillId="21" borderId="43" xfId="0" applyFont="1" applyFill="1" applyBorder="1" applyAlignment="1">
      <alignment horizontal="center" vertical="center"/>
    </xf>
    <xf numFmtId="1" fontId="5" fillId="9" borderId="5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20" borderId="43" xfId="0" applyFont="1" applyFill="1" applyBorder="1" applyAlignment="1">
      <alignment horizontal="center" vertical="center"/>
    </xf>
    <xf numFmtId="0" fontId="5" fillId="0" borderId="0" xfId="0" applyFont="1"/>
    <xf numFmtId="1" fontId="5" fillId="6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7" fillId="5" borderId="15" xfId="0" applyFont="1" applyFill="1" applyBorder="1" applyAlignment="1">
      <alignment vertical="center"/>
    </xf>
    <xf numFmtId="1" fontId="38" fillId="5" borderId="8" xfId="0" applyNumberFormat="1" applyFont="1" applyFill="1" applyBorder="1" applyAlignment="1">
      <alignment horizontal="center" vertical="center"/>
    </xf>
    <xf numFmtId="1" fontId="38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9" fillId="5" borderId="27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0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0" fillId="20" borderId="53" xfId="0" applyNumberFormat="1" applyFont="1" applyFill="1" applyBorder="1" applyAlignment="1">
      <alignment horizontal="center" vertical="center"/>
    </xf>
    <xf numFmtId="0" fontId="20" fillId="4" borderId="54" xfId="0" applyFont="1" applyFill="1" applyBorder="1" applyAlignment="1">
      <alignment horizontal="center" vertical="center"/>
    </xf>
    <xf numFmtId="1" fontId="20" fillId="20" borderId="66" xfId="0" applyNumberFormat="1" applyFont="1" applyFill="1" applyBorder="1" applyAlignment="1">
      <alignment horizontal="center" vertical="center"/>
    </xf>
    <xf numFmtId="0" fontId="37" fillId="21" borderId="52" xfId="0" applyFont="1" applyFill="1" applyBorder="1" applyAlignment="1">
      <alignment horizontal="center" vertical="center"/>
    </xf>
    <xf numFmtId="0" fontId="20" fillId="9" borderId="9" xfId="0" applyFont="1" applyFill="1" applyBorder="1" applyAlignment="1">
      <alignment horizontal="center" vertical="center"/>
    </xf>
    <xf numFmtId="0" fontId="20" fillId="22" borderId="53" xfId="0" applyFont="1" applyFill="1" applyBorder="1" applyAlignment="1">
      <alignment horizontal="center" vertical="center"/>
    </xf>
    <xf numFmtId="0" fontId="20" fillId="22" borderId="54" xfId="0" applyFont="1" applyFill="1" applyBorder="1" applyAlignment="1">
      <alignment horizontal="center" vertical="center"/>
    </xf>
    <xf numFmtId="0" fontId="20" fillId="22" borderId="66" xfId="0" applyFont="1" applyFill="1" applyBorder="1" applyAlignment="1">
      <alignment horizontal="center" vertical="center"/>
    </xf>
    <xf numFmtId="0" fontId="20" fillId="22" borderId="52" xfId="0" applyFont="1" applyFill="1" applyBorder="1" applyAlignment="1">
      <alignment horizontal="center" vertical="center"/>
    </xf>
    <xf numFmtId="0" fontId="20" fillId="22" borderId="37" xfId="0" applyFont="1" applyFill="1" applyBorder="1" applyAlignment="1">
      <alignment horizontal="center" vertical="center"/>
    </xf>
    <xf numFmtId="0" fontId="20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4" borderId="6" xfId="0" applyFont="1" applyFill="1" applyBorder="1" applyAlignment="1">
      <alignment horizontal="center" vertical="center" textRotation="90"/>
    </xf>
    <xf numFmtId="0" fontId="4" fillId="20" borderId="14" xfId="0" applyFont="1" applyFill="1" applyBorder="1" applyAlignment="1">
      <alignment horizontal="center" vertical="center" textRotation="90"/>
    </xf>
    <xf numFmtId="0" fontId="37" fillId="21" borderId="27" xfId="0" applyFont="1" applyFill="1" applyBorder="1" applyAlignment="1">
      <alignment horizontal="center" vertical="center" textRotation="90"/>
    </xf>
    <xf numFmtId="0" fontId="4" fillId="9" borderId="15" xfId="0" applyFont="1" applyFill="1" applyBorder="1" applyAlignment="1">
      <alignment horizontal="center" vertical="center" textRotation="90"/>
    </xf>
    <xf numFmtId="0" fontId="4" fillId="22" borderId="8" xfId="0" applyFont="1" applyFill="1" applyBorder="1" applyAlignment="1">
      <alignment horizontal="center" vertical="center" textRotation="90"/>
    </xf>
    <xf numFmtId="0" fontId="4" fillId="22" borderId="6" xfId="0" applyFont="1" applyFill="1" applyBorder="1" applyAlignment="1">
      <alignment horizontal="center" vertical="center" textRotation="90"/>
    </xf>
    <xf numFmtId="0" fontId="4" fillId="22" borderId="14" xfId="0" applyFont="1" applyFill="1" applyBorder="1" applyAlignment="1">
      <alignment horizontal="center" vertical="center" textRotation="90"/>
    </xf>
    <xf numFmtId="0" fontId="4" fillId="22" borderId="27" xfId="0" applyFont="1" applyFill="1" applyBorder="1" applyAlignment="1">
      <alignment horizontal="center" vertical="center" textRotation="90"/>
    </xf>
    <xf numFmtId="0" fontId="4" fillId="22" borderId="38" xfId="0" applyFont="1" applyFill="1" applyBorder="1" applyAlignment="1">
      <alignment horizontal="center" vertical="center" textRotation="90"/>
    </xf>
    <xf numFmtId="0" fontId="4" fillId="15" borderId="15" xfId="0" applyFont="1" applyFill="1" applyBorder="1" applyAlignment="1">
      <alignment horizontal="center" vertical="center" textRotation="9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/>
    <xf numFmtId="1" fontId="0" fillId="0" borderId="0" xfId="0" applyNumberFormat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1" fontId="5" fillId="15" borderId="5" xfId="0" applyNumberFormat="1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1" fontId="5" fillId="14" borderId="5" xfId="0" applyNumberFormat="1" applyFont="1" applyFill="1" applyBorder="1" applyAlignment="1">
      <alignment horizontal="center" vertical="center"/>
    </xf>
    <xf numFmtId="0" fontId="4" fillId="23" borderId="39" xfId="0" applyFont="1" applyFill="1" applyBorder="1" applyAlignment="1">
      <alignment horizontal="center" vertical="center" textRotation="90"/>
    </xf>
    <xf numFmtId="0" fontId="20" fillId="23" borderId="53" xfId="0" applyFont="1" applyFill="1" applyBorder="1" applyAlignment="1">
      <alignment horizontal="center" vertical="center"/>
    </xf>
    <xf numFmtId="0" fontId="4" fillId="23" borderId="8" xfId="0" applyFont="1" applyFill="1" applyBorder="1" applyAlignment="1">
      <alignment horizontal="center" vertical="center" textRotation="90"/>
    </xf>
    <xf numFmtId="1" fontId="5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5" fillId="14" borderId="2" xfId="0" applyNumberFormat="1" applyFont="1" applyFill="1" applyBorder="1" applyAlignment="1">
      <alignment horizontal="center" vertical="center"/>
    </xf>
    <xf numFmtId="1" fontId="5" fillId="14" borderId="3" xfId="0" applyNumberFormat="1" applyFont="1" applyFill="1" applyBorder="1" applyAlignment="1">
      <alignment horizontal="center" vertical="center"/>
    </xf>
    <xf numFmtId="1" fontId="5" fillId="14" borderId="43" xfId="0" applyNumberFormat="1" applyFont="1" applyFill="1" applyBorder="1" applyAlignment="1">
      <alignment horizontal="center" vertical="center"/>
    </xf>
    <xf numFmtId="1" fontId="5" fillId="15" borderId="2" xfId="0" applyNumberFormat="1" applyFont="1" applyFill="1" applyBorder="1" applyAlignment="1">
      <alignment horizontal="center" vertical="center"/>
    </xf>
    <xf numFmtId="1" fontId="5" fillId="15" borderId="3" xfId="0" applyNumberFormat="1" applyFont="1" applyFill="1" applyBorder="1" applyAlignment="1">
      <alignment horizontal="center" vertical="center"/>
    </xf>
    <xf numFmtId="1" fontId="5" fillId="15" borderId="43" xfId="0" applyNumberFormat="1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1" fontId="5" fillId="6" borderId="5" xfId="0" applyNumberFormat="1" applyFont="1" applyFill="1" applyBorder="1" applyAlignment="1">
      <alignment horizontal="center" vertical="center"/>
    </xf>
    <xf numFmtId="1" fontId="5" fillId="6" borderId="43" xfId="0" applyNumberFormat="1" applyFont="1" applyFill="1" applyBorder="1" applyAlignment="1">
      <alignment horizontal="center" vertical="center"/>
    </xf>
    <xf numFmtId="164" fontId="13" fillId="6" borderId="18" xfId="0" applyNumberFormat="1" applyFont="1" applyFill="1" applyBorder="1" applyAlignment="1">
      <alignment horizontal="center" vertical="center"/>
    </xf>
    <xf numFmtId="164" fontId="13" fillId="6" borderId="5" xfId="0" applyNumberFormat="1" applyFont="1" applyFill="1" applyBorder="1" applyAlignment="1">
      <alignment horizontal="center" vertical="center"/>
    </xf>
    <xf numFmtId="0" fontId="24" fillId="4" borderId="20" xfId="0" applyFont="1" applyFill="1" applyBorder="1" applyAlignment="1">
      <alignment horizontal="center"/>
    </xf>
    <xf numFmtId="0" fontId="44" fillId="14" borderId="42" xfId="0" applyFont="1" applyFill="1" applyBorder="1" applyAlignment="1">
      <alignment horizontal="center" vertical="center" wrapText="1"/>
    </xf>
    <xf numFmtId="0" fontId="44" fillId="15" borderId="42" xfId="0" applyFont="1" applyFill="1" applyBorder="1" applyAlignment="1">
      <alignment horizontal="center" vertical="center" wrapText="1"/>
    </xf>
    <xf numFmtId="0" fontId="4" fillId="20" borderId="8" xfId="0" applyFont="1" applyFill="1" applyBorder="1" applyAlignment="1">
      <alignment horizontal="center" vertical="center" textRotation="90" wrapText="1"/>
    </xf>
    <xf numFmtId="0" fontId="4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 textRotation="90"/>
    </xf>
    <xf numFmtId="0" fontId="46" fillId="24" borderId="3" xfId="0" applyFont="1" applyFill="1" applyBorder="1" applyAlignment="1">
      <alignment horizontal="center" vertical="center" textRotation="90"/>
    </xf>
    <xf numFmtId="0" fontId="4" fillId="25" borderId="42" xfId="0" applyFont="1" applyFill="1" applyBorder="1" applyAlignment="1">
      <alignment horizontal="center" vertical="center" textRotation="90"/>
    </xf>
    <xf numFmtId="0" fontId="4" fillId="25" borderId="44" xfId="0" applyFont="1" applyFill="1" applyBorder="1" applyAlignment="1">
      <alignment horizontal="center" vertical="center" textRotation="90"/>
    </xf>
    <xf numFmtId="0" fontId="4" fillId="25" borderId="18" xfId="0" applyFont="1" applyFill="1" applyBorder="1" applyAlignment="1">
      <alignment horizontal="center" vertical="center" textRotation="90"/>
    </xf>
    <xf numFmtId="0" fontId="4" fillId="26" borderId="42" xfId="0" applyFont="1" applyFill="1" applyBorder="1" applyAlignment="1">
      <alignment horizontal="center" vertical="center" textRotation="90"/>
    </xf>
    <xf numFmtId="0" fontId="4" fillId="26" borderId="44" xfId="0" applyFont="1" applyFill="1" applyBorder="1" applyAlignment="1">
      <alignment horizontal="center" vertical="center" textRotation="90"/>
    </xf>
    <xf numFmtId="0" fontId="4" fillId="26" borderId="18" xfId="0" applyFont="1" applyFill="1" applyBorder="1" applyAlignment="1">
      <alignment horizontal="center" vertical="center" textRotation="90"/>
    </xf>
    <xf numFmtId="0" fontId="2" fillId="14" borderId="3" xfId="0" applyFont="1" applyFill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8" fillId="22" borderId="3" xfId="0" applyFont="1" applyFill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0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/>
    </xf>
    <xf numFmtId="20" fontId="4" fillId="27" borderId="3" xfId="0" applyNumberFormat="1" applyFont="1" applyFill="1" applyBorder="1" applyAlignment="1">
      <alignment horizontal="center" vertical="center"/>
    </xf>
    <xf numFmtId="0" fontId="27" fillId="27" borderId="3" xfId="0" applyFont="1" applyFill="1" applyBorder="1" applyAlignment="1">
      <alignment horizontal="center" vertical="center"/>
    </xf>
    <xf numFmtId="0" fontId="44" fillId="27" borderId="3" xfId="0" applyFont="1" applyFill="1" applyBorder="1" applyAlignment="1">
      <alignment horizontal="center" vertical="center"/>
    </xf>
    <xf numFmtId="0" fontId="7" fillId="27" borderId="42" xfId="0" applyFont="1" applyFill="1" applyBorder="1" applyAlignment="1">
      <alignment horizontal="center" vertical="center" wrapText="1"/>
    </xf>
    <xf numFmtId="0" fontId="15" fillId="27" borderId="5" xfId="0" applyFont="1" applyFill="1" applyBorder="1" applyAlignment="1">
      <alignment horizontal="center" vertical="center" wrapText="1"/>
    </xf>
    <xf numFmtId="0" fontId="13" fillId="27" borderId="37" xfId="0" applyFont="1" applyFill="1" applyBorder="1" applyAlignment="1">
      <alignment horizontal="center" vertical="center"/>
    </xf>
    <xf numFmtId="0" fontId="13" fillId="27" borderId="9" xfId="0" applyFont="1" applyFill="1" applyBorder="1" applyAlignment="1">
      <alignment horizontal="center" vertical="center"/>
    </xf>
    <xf numFmtId="20" fontId="11" fillId="27" borderId="44" xfId="0" applyNumberFormat="1" applyFont="1" applyFill="1" applyBorder="1" applyAlignment="1">
      <alignment horizontal="center" vertical="center"/>
    </xf>
    <xf numFmtId="20" fontId="5" fillId="27" borderId="2" xfId="0" applyNumberFormat="1" applyFont="1" applyFill="1" applyBorder="1" applyAlignment="1">
      <alignment horizontal="center" vertical="center"/>
    </xf>
    <xf numFmtId="20" fontId="5" fillId="27" borderId="3" xfId="0" applyNumberFormat="1" applyFont="1" applyFill="1" applyBorder="1" applyAlignment="1">
      <alignment horizontal="center" vertical="center"/>
    </xf>
    <xf numFmtId="20" fontId="5" fillId="27" borderId="5" xfId="0" applyNumberFormat="1" applyFont="1" applyFill="1" applyBorder="1" applyAlignment="1">
      <alignment horizontal="center" vertical="center"/>
    </xf>
    <xf numFmtId="20" fontId="5" fillId="27" borderId="43" xfId="0" applyNumberFormat="1" applyFont="1" applyFill="1" applyBorder="1" applyAlignment="1">
      <alignment horizontal="center" vertical="center"/>
    </xf>
    <xf numFmtId="20" fontId="7" fillId="6" borderId="3" xfId="0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 wrapText="1"/>
    </xf>
    <xf numFmtId="0" fontId="12" fillId="6" borderId="37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28" fillId="27" borderId="5" xfId="0" applyFont="1" applyFill="1" applyBorder="1" applyAlignment="1">
      <alignment horizontal="center" vertical="center" wrapText="1"/>
    </xf>
    <xf numFmtId="20" fontId="0" fillId="28" borderId="2" xfId="0" applyNumberFormat="1" applyFill="1" applyBorder="1" applyAlignment="1">
      <alignment horizontal="center" vertical="center"/>
    </xf>
    <xf numFmtId="49" fontId="0" fillId="28" borderId="43" xfId="0" applyNumberFormat="1" applyFill="1" applyBorder="1" applyAlignment="1">
      <alignment horizontal="center" vertical="center"/>
    </xf>
    <xf numFmtId="0" fontId="1" fillId="15" borderId="3" xfId="0" applyFont="1" applyFill="1" applyBorder="1" applyAlignment="1">
      <alignment horizontal="center" vertical="center"/>
    </xf>
    <xf numFmtId="0" fontId="5" fillId="0" borderId="17" xfId="0" applyFont="1" applyBorder="1"/>
    <xf numFmtId="0" fontId="0" fillId="0" borderId="0" xfId="0" applyAlignment="1">
      <alignment horizontal="left"/>
    </xf>
    <xf numFmtId="0" fontId="5" fillId="2" borderId="67" xfId="0" applyFont="1" applyFill="1" applyBorder="1" applyAlignment="1">
      <alignment horizontal="center"/>
    </xf>
    <xf numFmtId="0" fontId="5" fillId="2" borderId="68" xfId="0" applyFont="1" applyFill="1" applyBorder="1" applyAlignment="1">
      <alignment horizontal="center"/>
    </xf>
    <xf numFmtId="0" fontId="5" fillId="2" borderId="69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5" fillId="3" borderId="1" xfId="0" applyNumberFormat="1" applyFont="1" applyFill="1" applyBorder="1" applyAlignment="1">
      <alignment horizontal="center" vertical="center"/>
    </xf>
    <xf numFmtId="0" fontId="5" fillId="8" borderId="70" xfId="0" applyFont="1" applyFill="1" applyBorder="1" applyAlignment="1">
      <alignment horizontal="center" vertical="center"/>
    </xf>
    <xf numFmtId="0" fontId="5" fillId="3" borderId="70" xfId="0" applyFont="1" applyFill="1" applyBorder="1" applyAlignment="1">
      <alignment horizontal="center" vertical="center"/>
    </xf>
    <xf numFmtId="0" fontId="6" fillId="3" borderId="71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vertical="center" wrapText="1"/>
    </xf>
    <xf numFmtId="20" fontId="5" fillId="3" borderId="53" xfId="0" applyNumberFormat="1" applyFont="1" applyFill="1" applyBorder="1" applyAlignment="1">
      <alignment horizontal="center" vertical="center"/>
    </xf>
    <xf numFmtId="0" fontId="5" fillId="8" borderId="54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6" fillId="3" borderId="66" xfId="0" applyFont="1" applyFill="1" applyBorder="1" applyAlignment="1">
      <alignment horizontal="center" vertical="center" wrapText="1"/>
    </xf>
    <xf numFmtId="0" fontId="5" fillId="0" borderId="52" xfId="0" applyFont="1" applyBorder="1" applyAlignment="1">
      <alignment vertical="center" wrapText="1"/>
    </xf>
    <xf numFmtId="20" fontId="5" fillId="0" borderId="53" xfId="0" applyNumberFormat="1" applyFont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8" borderId="54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20" fontId="5" fillId="0" borderId="2" xfId="0" applyNumberFormat="1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vertical="center" wrapText="1"/>
    </xf>
    <xf numFmtId="0" fontId="5" fillId="0" borderId="53" xfId="0" applyFont="1" applyBorder="1" applyAlignment="1">
      <alignment horizontal="center" vertical="center"/>
    </xf>
    <xf numFmtId="49" fontId="5" fillId="3" borderId="67" xfId="0" applyNumberFormat="1" applyFont="1" applyFill="1" applyBorder="1" applyAlignment="1">
      <alignment horizontal="center" vertical="center"/>
    </xf>
    <xf numFmtId="0" fontId="5" fillId="8" borderId="68" xfId="0" applyFont="1" applyFill="1" applyBorder="1" applyAlignment="1">
      <alignment horizontal="center" vertical="center"/>
    </xf>
    <xf numFmtId="0" fontId="5" fillId="3" borderId="68" xfId="0" applyFont="1" applyFill="1" applyBorder="1" applyAlignment="1">
      <alignment horizontal="center" vertical="center"/>
    </xf>
    <xf numFmtId="0" fontId="25" fillId="3" borderId="69" xfId="0" applyFont="1" applyFill="1" applyBorder="1" applyAlignment="1">
      <alignment horizontal="center" vertical="center" wrapText="1"/>
    </xf>
    <xf numFmtId="0" fontId="5" fillId="0" borderId="55" xfId="0" applyFont="1" applyBorder="1" applyAlignment="1">
      <alignment horizontal="left" vertical="center" wrapText="1"/>
    </xf>
    <xf numFmtId="49" fontId="0" fillId="0" borderId="19" xfId="0" applyNumberFormat="1" applyBorder="1" applyAlignment="1">
      <alignment horizontal="right"/>
    </xf>
    <xf numFmtId="49" fontId="59" fillId="0" borderId="54" xfId="0" applyNumberFormat="1" applyFont="1" applyBorder="1" applyAlignment="1">
      <alignment horizontal="left"/>
    </xf>
    <xf numFmtId="49" fontId="0" fillId="0" borderId="20" xfId="0" applyNumberFormat="1" applyBorder="1"/>
    <xf numFmtId="49" fontId="60" fillId="0" borderId="20" xfId="0" applyNumberFormat="1" applyFont="1" applyBorder="1" applyAlignment="1">
      <alignment horizontal="right"/>
    </xf>
    <xf numFmtId="49" fontId="5" fillId="0" borderId="21" xfId="0" applyNumberFormat="1" applyFont="1" applyBorder="1" applyAlignment="1">
      <alignment horizontal="left"/>
    </xf>
    <xf numFmtId="0" fontId="0" fillId="0" borderId="72" xfId="0" applyBorder="1" applyAlignment="1">
      <alignment horizontal="left" wrapText="1"/>
    </xf>
    <xf numFmtId="49" fontId="0" fillId="0" borderId="8" xfId="0" applyNumberFormat="1" applyBorder="1" applyAlignment="1">
      <alignment horizontal="right"/>
    </xf>
    <xf numFmtId="49" fontId="5" fillId="0" borderId="6" xfId="0" applyNumberFormat="1" applyFont="1" applyBorder="1" applyAlignment="1">
      <alignment horizontal="left"/>
    </xf>
    <xf numFmtId="49" fontId="0" fillId="0" borderId="6" xfId="0" applyNumberFormat="1" applyBorder="1"/>
    <xf numFmtId="49" fontId="60" fillId="0" borderId="6" xfId="0" applyNumberFormat="1" applyFont="1" applyBorder="1" applyAlignment="1">
      <alignment horizontal="right"/>
    </xf>
    <xf numFmtId="49" fontId="5" fillId="0" borderId="15" xfId="0" applyNumberFormat="1" applyFont="1" applyBorder="1" applyAlignment="1">
      <alignment horizontal="left"/>
    </xf>
    <xf numFmtId="0" fontId="0" fillId="0" borderId="72" xfId="0" applyBorder="1" applyAlignment="1">
      <alignment horizontal="left"/>
    </xf>
    <xf numFmtId="49" fontId="0" fillId="0" borderId="1" xfId="0" applyNumberFormat="1" applyBorder="1" applyAlignment="1">
      <alignment horizontal="right"/>
    </xf>
    <xf numFmtId="0" fontId="0" fillId="0" borderId="73" xfId="0" applyBorder="1"/>
    <xf numFmtId="49" fontId="5" fillId="0" borderId="70" xfId="0" applyNumberFormat="1" applyFont="1" applyBorder="1"/>
    <xf numFmtId="49" fontId="5" fillId="2" borderId="70" xfId="0" applyNumberFormat="1" applyFont="1" applyFill="1" applyBorder="1"/>
    <xf numFmtId="49" fontId="5" fillId="8" borderId="74" xfId="0" applyNumberFormat="1" applyFont="1" applyFill="1" applyBorder="1"/>
    <xf numFmtId="0" fontId="0" fillId="2" borderId="72" xfId="0" applyFill="1" applyBorder="1" applyAlignment="1">
      <alignment horizontal="left"/>
    </xf>
    <xf numFmtId="49" fontId="0" fillId="0" borderId="53" xfId="0" applyNumberFormat="1" applyBorder="1" applyAlignment="1">
      <alignment horizontal="right"/>
    </xf>
    <xf numFmtId="0" fontId="0" fillId="0" borderId="54" xfId="0" applyBorder="1"/>
    <xf numFmtId="49" fontId="5" fillId="0" borderId="54" xfId="0" applyNumberFormat="1" applyFont="1" applyBorder="1"/>
    <xf numFmtId="49" fontId="5" fillId="2" borderId="54" xfId="0" applyNumberFormat="1" applyFont="1" applyFill="1" applyBorder="1"/>
    <xf numFmtId="49" fontId="5" fillId="8" borderId="54" xfId="0" applyNumberFormat="1" applyFont="1" applyFill="1" applyBorder="1"/>
    <xf numFmtId="49" fontId="0" fillId="0" borderId="2" xfId="0" applyNumberFormat="1" applyBorder="1" applyAlignment="1">
      <alignment horizontal="right"/>
    </xf>
    <xf numFmtId="49" fontId="5" fillId="2" borderId="3" xfId="0" applyNumberFormat="1" applyFont="1" applyFill="1" applyBorder="1"/>
    <xf numFmtId="49" fontId="5" fillId="0" borderId="3" xfId="0" applyNumberFormat="1" applyFont="1" applyBorder="1"/>
    <xf numFmtId="49" fontId="5" fillId="3" borderId="5" xfId="0" applyNumberFormat="1" applyFont="1" applyFill="1" applyBorder="1" applyAlignment="1">
      <alignment wrapText="1"/>
    </xf>
    <xf numFmtId="0" fontId="0" fillId="2" borderId="0" xfId="0" applyFill="1"/>
    <xf numFmtId="49" fontId="5" fillId="0" borderId="54" xfId="0" applyNumberFormat="1" applyFont="1" applyBorder="1" applyAlignment="1">
      <alignment wrapText="1"/>
    </xf>
    <xf numFmtId="49" fontId="46" fillId="0" borderId="4" xfId="0" applyNumberFormat="1" applyFont="1" applyBorder="1" applyAlignment="1">
      <alignment horizontal="right"/>
    </xf>
    <xf numFmtId="49" fontId="5" fillId="0" borderId="64" xfId="0" applyNumberFormat="1" applyFont="1" applyBorder="1"/>
    <xf numFmtId="49" fontId="5" fillId="0" borderId="13" xfId="0" applyNumberFormat="1" applyFont="1" applyBorder="1"/>
    <xf numFmtId="49" fontId="46" fillId="2" borderId="3" xfId="0" applyNumberFormat="1" applyFont="1" applyFill="1" applyBorder="1" applyAlignment="1">
      <alignment horizontal="right"/>
    </xf>
    <xf numFmtId="49" fontId="5" fillId="3" borderId="7" xfId="0" applyNumberFormat="1" applyFont="1" applyFill="1" applyBorder="1"/>
    <xf numFmtId="49" fontId="40" fillId="0" borderId="8" xfId="0" applyNumberFormat="1" applyFont="1" applyBorder="1" applyAlignment="1">
      <alignment horizontal="right"/>
    </xf>
    <xf numFmtId="49" fontId="5" fillId="0" borderId="6" xfId="0" applyNumberFormat="1" applyFont="1" applyBorder="1"/>
    <xf numFmtId="49" fontId="40" fillId="0" borderId="6" xfId="0" applyNumberFormat="1" applyFont="1" applyBorder="1"/>
    <xf numFmtId="49" fontId="5" fillId="3" borderId="70" xfId="0" applyNumberFormat="1" applyFont="1" applyFill="1" applyBorder="1" applyAlignment="1">
      <alignment horizontal="left"/>
    </xf>
    <xf numFmtId="49" fontId="5" fillId="0" borderId="74" xfId="0" applyNumberFormat="1" applyFont="1" applyBorder="1"/>
    <xf numFmtId="49" fontId="5" fillId="2" borderId="3" xfId="0" applyNumberFormat="1" applyFont="1" applyFill="1" applyBorder="1" applyAlignment="1">
      <alignment horizontal="left"/>
    </xf>
    <xf numFmtId="49" fontId="5" fillId="0" borderId="5" xfId="0" applyNumberFormat="1" applyFont="1" applyBorder="1"/>
    <xf numFmtId="49" fontId="61" fillId="0" borderId="5" xfId="0" applyNumberFormat="1" applyFont="1" applyBorder="1"/>
    <xf numFmtId="49" fontId="5" fillId="2" borderId="64" xfId="0" applyNumberFormat="1" applyFont="1" applyFill="1" applyBorder="1" applyAlignment="1">
      <alignment horizontal="left"/>
    </xf>
    <xf numFmtId="49" fontId="5" fillId="0" borderId="7" xfId="0" applyNumberFormat="1" applyFont="1" applyBorder="1"/>
    <xf numFmtId="49" fontId="5" fillId="2" borderId="6" xfId="0" applyNumberFormat="1" applyFont="1" applyFill="1" applyBorder="1" applyAlignment="1">
      <alignment horizontal="left"/>
    </xf>
    <xf numFmtId="49" fontId="5" fillId="0" borderId="14" xfId="0" applyNumberFormat="1" applyFont="1" applyBorder="1"/>
    <xf numFmtId="49" fontId="46" fillId="0" borderId="6" xfId="0" applyNumberFormat="1" applyFont="1" applyBorder="1" applyAlignment="1">
      <alignment horizontal="right"/>
    </xf>
    <xf numFmtId="49" fontId="61" fillId="0" borderId="15" xfId="0" applyNumberFormat="1" applyFont="1" applyBorder="1"/>
    <xf numFmtId="0" fontId="62" fillId="0" borderId="0" xfId="0" applyFont="1"/>
    <xf numFmtId="20" fontId="64" fillId="6" borderId="3" xfId="0" applyNumberFormat="1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 wrapText="1"/>
    </xf>
    <xf numFmtId="20" fontId="15" fillId="9" borderId="2" xfId="0" applyNumberFormat="1" applyFont="1" applyFill="1" applyBorder="1" applyAlignment="1">
      <alignment horizontal="center" vertical="center"/>
    </xf>
    <xf numFmtId="0" fontId="26" fillId="6" borderId="37" xfId="0" applyFont="1" applyFill="1" applyBorder="1" applyAlignment="1">
      <alignment horizontal="center" vertical="center"/>
    </xf>
    <xf numFmtId="0" fontId="26" fillId="6" borderId="9" xfId="0" applyFont="1" applyFill="1" applyBorder="1" applyAlignment="1">
      <alignment horizontal="center" vertical="center"/>
    </xf>
    <xf numFmtId="20" fontId="15" fillId="13" borderId="2" xfId="0" applyNumberFormat="1" applyFont="1" applyFill="1" applyBorder="1" applyAlignment="1">
      <alignment horizontal="center" vertical="center"/>
    </xf>
    <xf numFmtId="20" fontId="15" fillId="18" borderId="2" xfId="0" applyNumberFormat="1" applyFont="1" applyFill="1" applyBorder="1" applyAlignment="1">
      <alignment horizontal="center" vertical="center"/>
    </xf>
    <xf numFmtId="0" fontId="16" fillId="6" borderId="37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horizontal="center" vertical="center"/>
    </xf>
    <xf numFmtId="49" fontId="15" fillId="9" borderId="43" xfId="0" applyNumberFormat="1" applyFont="1" applyFill="1" applyBorder="1" applyAlignment="1">
      <alignment horizontal="center" vertical="center"/>
    </xf>
    <xf numFmtId="49" fontId="15" fillId="13" borderId="43" xfId="0" applyNumberFormat="1" applyFont="1" applyFill="1" applyBorder="1" applyAlignment="1">
      <alignment horizontal="center" vertical="center"/>
    </xf>
    <xf numFmtId="49" fontId="15" fillId="16" borderId="43" xfId="0" applyNumberFormat="1" applyFont="1" applyFill="1" applyBorder="1" applyAlignment="1">
      <alignment horizontal="center" vertical="center"/>
    </xf>
    <xf numFmtId="20" fontId="10" fillId="6" borderId="44" xfId="0" applyNumberFormat="1" applyFont="1" applyFill="1" applyBorder="1" applyAlignment="1">
      <alignment horizontal="center" vertical="center"/>
    </xf>
    <xf numFmtId="20" fontId="16" fillId="6" borderId="2" xfId="0" applyNumberFormat="1" applyFont="1" applyFill="1" applyBorder="1" applyAlignment="1">
      <alignment horizontal="center" vertical="center"/>
    </xf>
    <xf numFmtId="20" fontId="16" fillId="6" borderId="3" xfId="0" applyNumberFormat="1" applyFont="1" applyFill="1" applyBorder="1" applyAlignment="1">
      <alignment horizontal="center" vertical="center"/>
    </xf>
    <xf numFmtId="20" fontId="16" fillId="6" borderId="5" xfId="0" applyNumberFormat="1" applyFont="1" applyFill="1" applyBorder="1" applyAlignment="1">
      <alignment horizontal="center" vertical="center"/>
    </xf>
    <xf numFmtId="20" fontId="16" fillId="6" borderId="43" xfId="0" applyNumberFormat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49" fontId="1" fillId="9" borderId="43" xfId="0" applyNumberFormat="1" applyFont="1" applyFill="1" applyBorder="1" applyAlignment="1">
      <alignment horizontal="center" vertical="center"/>
    </xf>
    <xf numFmtId="49" fontId="1" fillId="13" borderId="43" xfId="0" applyNumberFormat="1" applyFont="1" applyFill="1" applyBorder="1" applyAlignment="1">
      <alignment horizontal="center" vertical="center"/>
    </xf>
    <xf numFmtId="20" fontId="65" fillId="6" borderId="44" xfId="0" applyNumberFormat="1" applyFont="1" applyFill="1" applyBorder="1" applyAlignment="1">
      <alignment horizontal="center" vertical="center"/>
    </xf>
    <xf numFmtId="20" fontId="13" fillId="6" borderId="2" xfId="0" applyNumberFormat="1" applyFont="1" applyFill="1" applyBorder="1" applyAlignment="1">
      <alignment horizontal="center" vertical="center"/>
    </xf>
    <xf numFmtId="20" fontId="13" fillId="6" borderId="3" xfId="0" applyNumberFormat="1" applyFont="1" applyFill="1" applyBorder="1" applyAlignment="1">
      <alignment horizontal="center" vertical="center"/>
    </xf>
    <xf numFmtId="20" fontId="13" fillId="6" borderId="5" xfId="0" applyNumberFormat="1" applyFont="1" applyFill="1" applyBorder="1" applyAlignment="1">
      <alignment horizontal="center" vertical="center"/>
    </xf>
    <xf numFmtId="20" fontId="13" fillId="6" borderId="43" xfId="0" applyNumberFormat="1" applyFont="1" applyFill="1" applyBorder="1" applyAlignment="1">
      <alignment horizontal="center" vertical="center"/>
    </xf>
    <xf numFmtId="0" fontId="1" fillId="0" borderId="0" xfId="0" applyFont="1"/>
    <xf numFmtId="1" fontId="4" fillId="18" borderId="2" xfId="0" applyNumberFormat="1" applyFont="1" applyFill="1" applyBorder="1" applyAlignment="1">
      <alignment horizontal="center" vertical="center"/>
    </xf>
    <xf numFmtId="1" fontId="4" fillId="9" borderId="2" xfId="0" applyNumberFormat="1" applyFon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textRotation="90"/>
    </xf>
    <xf numFmtId="20" fontId="4" fillId="15" borderId="2" xfId="0" applyNumberFormat="1" applyFont="1" applyFill="1" applyBorder="1" applyAlignment="1">
      <alignment horizontal="center" vertical="center"/>
    </xf>
    <xf numFmtId="20" fontId="4" fillId="14" borderId="2" xfId="0" applyNumberFormat="1" applyFont="1" applyFill="1" applyBorder="1" applyAlignment="1">
      <alignment horizontal="center" vertical="center"/>
    </xf>
    <xf numFmtId="0" fontId="23" fillId="5" borderId="43" xfId="0" applyFont="1" applyFill="1" applyBorder="1" applyAlignment="1">
      <alignment horizontal="center" textRotation="90"/>
    </xf>
    <xf numFmtId="0" fontId="4" fillId="4" borderId="17" xfId="0" applyFont="1" applyFill="1" applyBorder="1" applyAlignment="1">
      <alignment horizontal="center" vertical="center"/>
    </xf>
    <xf numFmtId="0" fontId="4" fillId="0" borderId="0" xfId="0" applyFont="1"/>
    <xf numFmtId="1" fontId="0" fillId="13" borderId="2" xfId="0" applyNumberFormat="1" applyFill="1" applyBorder="1" applyAlignment="1">
      <alignment horizontal="center" vertical="center"/>
    </xf>
    <xf numFmtId="20" fontId="4" fillId="13" borderId="2" xfId="0" applyNumberFormat="1" applyFont="1" applyFill="1" applyBorder="1" applyAlignment="1">
      <alignment horizontal="center" vertical="center"/>
    </xf>
    <xf numFmtId="1" fontId="4" fillId="13" borderId="2" xfId="0" applyNumberFormat="1" applyFont="1" applyFill="1" applyBorder="1" applyAlignment="1">
      <alignment horizontal="center" vertical="center"/>
    </xf>
    <xf numFmtId="1" fontId="17" fillId="18" borderId="2" xfId="0" applyNumberFormat="1" applyFont="1" applyFill="1" applyBorder="1" applyAlignment="1">
      <alignment horizontal="center" vertical="center"/>
    </xf>
    <xf numFmtId="164" fontId="13" fillId="27" borderId="37" xfId="0" applyNumberFormat="1" applyFont="1" applyFill="1" applyBorder="1" applyAlignment="1">
      <alignment horizontal="center" vertical="center"/>
    </xf>
    <xf numFmtId="164" fontId="13" fillId="27" borderId="9" xfId="0" applyNumberFormat="1" applyFont="1" applyFill="1" applyBorder="1" applyAlignment="1">
      <alignment horizontal="center" vertical="center"/>
    </xf>
    <xf numFmtId="164" fontId="13" fillId="6" borderId="37" xfId="0" applyNumberFormat="1" applyFont="1" applyFill="1" applyBorder="1" applyAlignment="1">
      <alignment horizontal="center" vertical="center"/>
    </xf>
    <xf numFmtId="164" fontId="13" fillId="6" borderId="9" xfId="0" applyNumberFormat="1" applyFont="1" applyFill="1" applyBorder="1" applyAlignment="1">
      <alignment horizontal="center" vertical="center"/>
    </xf>
    <xf numFmtId="1" fontId="0" fillId="4" borderId="17" xfId="0" applyNumberFormat="1" applyFill="1" applyBorder="1" applyAlignment="1">
      <alignment horizontal="center" vertical="center"/>
    </xf>
    <xf numFmtId="1" fontId="63" fillId="28" borderId="2" xfId="0" applyNumberFormat="1" applyFont="1" applyFill="1" applyBorder="1" applyAlignment="1">
      <alignment horizontal="center" vertical="center"/>
    </xf>
    <xf numFmtId="1" fontId="63" fillId="28" borderId="43" xfId="0" applyNumberFormat="1" applyFont="1" applyFill="1" applyBorder="1" applyAlignment="1">
      <alignment horizontal="center" vertical="center"/>
    </xf>
    <xf numFmtId="1" fontId="4" fillId="30" borderId="2" xfId="0" applyNumberFormat="1" applyFont="1" applyFill="1" applyBorder="1" applyAlignment="1">
      <alignment horizontal="center" vertical="center"/>
    </xf>
    <xf numFmtId="164" fontId="13" fillId="15" borderId="37" xfId="0" applyNumberFormat="1" applyFont="1" applyFill="1" applyBorder="1" applyAlignment="1">
      <alignment horizontal="center" vertical="center"/>
    </xf>
    <xf numFmtId="164" fontId="13" fillId="15" borderId="9" xfId="0" applyNumberFormat="1" applyFont="1" applyFill="1" applyBorder="1" applyAlignment="1">
      <alignment horizontal="center" vertical="center"/>
    </xf>
    <xf numFmtId="1" fontId="40" fillId="0" borderId="2" xfId="0" applyNumberFormat="1" applyFont="1" applyBorder="1" applyAlignment="1">
      <alignment horizontal="center" vertical="center"/>
    </xf>
    <xf numFmtId="0" fontId="16" fillId="21" borderId="50" xfId="0" applyFont="1" applyFill="1" applyBorder="1" applyAlignment="1">
      <alignment horizontal="center" vertical="center"/>
    </xf>
    <xf numFmtId="0" fontId="15" fillId="5" borderId="75" xfId="0" applyFont="1" applyFill="1" applyBorder="1" applyAlignment="1">
      <alignment horizontal="center" wrapText="1"/>
    </xf>
    <xf numFmtId="0" fontId="44" fillId="14" borderId="66" xfId="0" applyFont="1" applyFill="1" applyBorder="1" applyAlignment="1">
      <alignment horizontal="center" vertical="center" wrapText="1"/>
    </xf>
    <xf numFmtId="0" fontId="66" fillId="29" borderId="32" xfId="0" applyFont="1" applyFill="1" applyBorder="1" applyAlignment="1">
      <alignment vertical="center" wrapText="1"/>
    </xf>
    <xf numFmtId="0" fontId="66" fillId="29" borderId="43" xfId="0" applyFont="1" applyFill="1" applyBorder="1" applyAlignment="1">
      <alignment vertical="center" wrapText="1"/>
    </xf>
    <xf numFmtId="0" fontId="15" fillId="6" borderId="43" xfId="0" applyFont="1" applyFill="1" applyBorder="1" applyAlignment="1">
      <alignment horizontal="left" vertical="center" wrapText="1"/>
    </xf>
    <xf numFmtId="0" fontId="66" fillId="6" borderId="43" xfId="0" applyFont="1" applyFill="1" applyBorder="1" applyAlignment="1">
      <alignment vertical="center" wrapText="1"/>
    </xf>
    <xf numFmtId="0" fontId="69" fillId="0" borderId="43" xfId="0" applyFont="1" applyBorder="1" applyAlignment="1">
      <alignment vertical="center" wrapText="1"/>
    </xf>
    <xf numFmtId="0" fontId="68" fillId="0" borderId="43" xfId="0" applyFont="1" applyBorder="1" applyAlignment="1">
      <alignment vertical="center" wrapText="1"/>
    </xf>
    <xf numFmtId="0" fontId="42" fillId="0" borderId="43" xfId="0" applyFont="1" applyBorder="1" applyAlignment="1">
      <alignment vertical="center" wrapText="1"/>
    </xf>
    <xf numFmtId="0" fontId="10" fillId="0" borderId="43" xfId="0" applyFont="1" applyBorder="1" applyAlignment="1">
      <alignment horizontal="left" vertical="center" wrapText="1"/>
    </xf>
    <xf numFmtId="0" fontId="64" fillId="15" borderId="27" xfId="0" applyFont="1" applyFill="1" applyBorder="1" applyAlignment="1">
      <alignment horizontal="center" vertical="center" wrapText="1"/>
    </xf>
    <xf numFmtId="164" fontId="48" fillId="6" borderId="37" xfId="0" applyNumberFormat="1" applyFont="1" applyFill="1" applyBorder="1" applyAlignment="1">
      <alignment horizontal="center" vertical="center"/>
    </xf>
    <xf numFmtId="0" fontId="71" fillId="27" borderId="3" xfId="0" applyFont="1" applyFill="1" applyBorder="1" applyAlignment="1">
      <alignment horizontal="center" vertical="center"/>
    </xf>
    <xf numFmtId="164" fontId="50" fillId="15" borderId="37" xfId="0" applyNumberFormat="1" applyFont="1" applyFill="1" applyBorder="1" applyAlignment="1">
      <alignment horizontal="center" vertical="center"/>
    </xf>
    <xf numFmtId="164" fontId="50" fillId="15" borderId="9" xfId="0" applyNumberFormat="1" applyFont="1" applyFill="1" applyBorder="1" applyAlignment="1">
      <alignment horizontal="center" vertical="center"/>
    </xf>
    <xf numFmtId="0" fontId="70" fillId="4" borderId="17" xfId="0" applyFont="1" applyFill="1" applyBorder="1" applyAlignment="1">
      <alignment horizontal="center" vertical="center"/>
    </xf>
    <xf numFmtId="0" fontId="70" fillId="0" borderId="0" xfId="0" applyFont="1"/>
    <xf numFmtId="1" fontId="4" fillId="9" borderId="43" xfId="0" applyNumberFormat="1" applyFont="1" applyFill="1" applyBorder="1" applyAlignment="1">
      <alignment horizontal="center" vertical="center"/>
    </xf>
    <xf numFmtId="0" fontId="70" fillId="15" borderId="18" xfId="0" applyFont="1" applyFill="1" applyBorder="1" applyAlignment="1">
      <alignment horizontal="center" vertical="center"/>
    </xf>
    <xf numFmtId="0" fontId="40" fillId="15" borderId="18" xfId="0" applyFont="1" applyFill="1" applyBorder="1" applyAlignment="1">
      <alignment horizontal="center" vertical="center"/>
    </xf>
    <xf numFmtId="0" fontId="4" fillId="31" borderId="42" xfId="0" applyFont="1" applyFill="1" applyBorder="1" applyAlignment="1">
      <alignment horizontal="center" vertical="center" textRotation="90"/>
    </xf>
    <xf numFmtId="0" fontId="4" fillId="31" borderId="44" xfId="0" applyFont="1" applyFill="1" applyBorder="1" applyAlignment="1">
      <alignment horizontal="center" vertical="center" textRotation="90"/>
    </xf>
    <xf numFmtId="0" fontId="4" fillId="31" borderId="18" xfId="0" applyFont="1" applyFill="1" applyBorder="1" applyAlignment="1">
      <alignment horizontal="center" vertical="center" textRotation="90"/>
    </xf>
    <xf numFmtId="0" fontId="75" fillId="24" borderId="3" xfId="0" applyFont="1" applyFill="1" applyBorder="1" applyAlignment="1">
      <alignment horizontal="center" vertical="center" textRotation="90"/>
    </xf>
    <xf numFmtId="0" fontId="5" fillId="25" borderId="42" xfId="0" applyFont="1" applyFill="1" applyBorder="1" applyAlignment="1">
      <alignment horizontal="center" vertical="center"/>
    </xf>
    <xf numFmtId="0" fontId="5" fillId="25" borderId="44" xfId="0" applyFont="1" applyFill="1" applyBorder="1" applyAlignment="1">
      <alignment horizontal="center" vertical="center"/>
    </xf>
    <xf numFmtId="0" fontId="5" fillId="25" borderId="18" xfId="0" applyFont="1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/>
    </xf>
    <xf numFmtId="0" fontId="5" fillId="26" borderId="42" xfId="0" applyFont="1" applyFill="1" applyBorder="1" applyAlignment="1">
      <alignment horizontal="center" vertical="center"/>
    </xf>
    <xf numFmtId="0" fontId="5" fillId="26" borderId="44" xfId="0" applyFont="1" applyFill="1" applyBorder="1" applyAlignment="1">
      <alignment horizontal="center" vertical="center"/>
    </xf>
    <xf numFmtId="0" fontId="5" fillId="26" borderId="18" xfId="0" applyFont="1" applyFill="1" applyBorder="1" applyAlignment="1">
      <alignment horizontal="center" vertical="center"/>
    </xf>
    <xf numFmtId="0" fontId="46" fillId="24" borderId="3" xfId="0" applyFont="1" applyFill="1" applyBorder="1" applyAlignment="1">
      <alignment horizontal="center" vertical="center"/>
    </xf>
    <xf numFmtId="0" fontId="5" fillId="31" borderId="42" xfId="0" applyFont="1" applyFill="1" applyBorder="1" applyAlignment="1">
      <alignment horizontal="center" vertical="center"/>
    </xf>
    <xf numFmtId="0" fontId="5" fillId="31" borderId="44" xfId="0" applyFont="1" applyFill="1" applyBorder="1" applyAlignment="1">
      <alignment horizontal="center" vertical="center"/>
    </xf>
    <xf numFmtId="0" fontId="5" fillId="31" borderId="18" xfId="0" applyFont="1" applyFill="1" applyBorder="1" applyAlignment="1">
      <alignment horizontal="center" vertical="center"/>
    </xf>
    <xf numFmtId="0" fontId="75" fillId="24" borderId="3" xfId="0" applyFont="1" applyFill="1" applyBorder="1" applyAlignment="1">
      <alignment horizontal="center" vertical="center"/>
    </xf>
    <xf numFmtId="0" fontId="0" fillId="32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31" borderId="42" xfId="0" applyFill="1" applyBorder="1" applyAlignment="1">
      <alignment horizontal="center" vertical="center"/>
    </xf>
    <xf numFmtId="0" fontId="0" fillId="31" borderId="18" xfId="0" applyFill="1" applyBorder="1" applyAlignment="1">
      <alignment horizontal="center" vertical="center"/>
    </xf>
    <xf numFmtId="0" fontId="0" fillId="33" borderId="3" xfId="0" applyFill="1" applyBorder="1" applyAlignment="1">
      <alignment horizontal="center" vertical="center"/>
    </xf>
    <xf numFmtId="0" fontId="57" fillId="2" borderId="28" xfId="0" applyFont="1" applyFill="1" applyBorder="1" applyAlignment="1">
      <alignment horizontal="center"/>
    </xf>
    <xf numFmtId="0" fontId="58" fillId="2" borderId="29" xfId="0" applyFont="1" applyFill="1" applyBorder="1" applyAlignment="1">
      <alignment horizontal="center"/>
    </xf>
    <xf numFmtId="0" fontId="58" fillId="2" borderId="30" xfId="0" applyFont="1" applyFill="1" applyBorder="1" applyAlignment="1">
      <alignment horizontal="center"/>
    </xf>
    <xf numFmtId="0" fontId="34" fillId="19" borderId="59" xfId="0" applyFont="1" applyFill="1" applyBorder="1" applyAlignment="1">
      <alignment horizontal="center" vertical="center" wrapText="1"/>
    </xf>
    <xf numFmtId="0" fontId="34" fillId="19" borderId="60" xfId="0" applyFont="1" applyFill="1" applyBorder="1" applyAlignment="1">
      <alignment horizontal="center" vertical="center" wrapText="1"/>
    </xf>
    <xf numFmtId="0" fontId="34" fillId="19" borderId="61" xfId="0" applyFont="1" applyFill="1" applyBorder="1" applyAlignment="1">
      <alignment horizontal="center" vertical="center" wrapText="1"/>
    </xf>
    <xf numFmtId="0" fontId="8" fillId="0" borderId="46" xfId="0" applyFont="1" applyBorder="1" applyAlignment="1">
      <alignment horizontal="center" textRotation="90"/>
    </xf>
    <xf numFmtId="0" fontId="8" fillId="0" borderId="47" xfId="0" applyFont="1" applyBorder="1" applyAlignment="1">
      <alignment horizontal="center" textRotation="90"/>
    </xf>
    <xf numFmtId="0" fontId="8" fillId="0" borderId="48" xfId="0" applyFont="1" applyBorder="1" applyAlignment="1">
      <alignment horizontal="center" textRotation="90"/>
    </xf>
    <xf numFmtId="0" fontId="8" fillId="0" borderId="35" xfId="0" applyFont="1" applyBorder="1" applyAlignment="1">
      <alignment horizontal="center" wrapText="1"/>
    </xf>
    <xf numFmtId="0" fontId="8" fillId="0" borderId="49" xfId="0" applyFont="1" applyBorder="1" applyAlignment="1">
      <alignment horizontal="center" wrapText="1"/>
    </xf>
    <xf numFmtId="0" fontId="8" fillId="0" borderId="55" xfId="0" applyFont="1" applyBorder="1" applyAlignment="1">
      <alignment horizontal="center" wrapText="1"/>
    </xf>
    <xf numFmtId="0" fontId="22" fillId="8" borderId="49" xfId="0" applyFont="1" applyFill="1" applyBorder="1" applyAlignment="1">
      <alignment horizontal="center" wrapText="1"/>
    </xf>
    <xf numFmtId="0" fontId="22" fillId="8" borderId="55" xfId="0" applyFont="1" applyFill="1" applyBorder="1" applyAlignment="1">
      <alignment horizontal="center" wrapText="1"/>
    </xf>
    <xf numFmtId="0" fontId="29" fillId="17" borderId="49" xfId="0" applyFont="1" applyFill="1" applyBorder="1" applyAlignment="1">
      <alignment horizontal="center" vertical="center"/>
    </xf>
    <xf numFmtId="0" fontId="29" fillId="17" borderId="55" xfId="0" applyFont="1" applyFill="1" applyBorder="1" applyAlignment="1">
      <alignment horizontal="center" vertical="center"/>
    </xf>
    <xf numFmtId="0" fontId="8" fillId="0" borderId="52" xfId="0" applyFont="1" applyBorder="1" applyAlignment="1">
      <alignment horizontal="center"/>
    </xf>
    <xf numFmtId="0" fontId="23" fillId="8" borderId="32" xfId="0" applyFont="1" applyFill="1" applyBorder="1" applyAlignment="1">
      <alignment horizontal="center" textRotation="90"/>
    </xf>
    <xf numFmtId="0" fontId="23" fillId="8" borderId="43" xfId="0" applyFont="1" applyFill="1" applyBorder="1" applyAlignment="1">
      <alignment horizontal="center" textRotation="90"/>
    </xf>
    <xf numFmtId="0" fontId="23" fillId="8" borderId="27" xfId="0" applyFont="1" applyFill="1" applyBorder="1" applyAlignment="1">
      <alignment horizontal="center" textRotation="90"/>
    </xf>
    <xf numFmtId="0" fontId="31" fillId="17" borderId="32" xfId="0" applyFont="1" applyFill="1" applyBorder="1" applyAlignment="1">
      <alignment horizontal="center" textRotation="90"/>
    </xf>
    <xf numFmtId="0" fontId="31" fillId="17" borderId="43" xfId="0" applyFont="1" applyFill="1" applyBorder="1" applyAlignment="1">
      <alignment horizontal="center" textRotation="90"/>
    </xf>
    <xf numFmtId="0" fontId="31" fillId="17" borderId="27" xfId="0" applyFont="1" applyFill="1" applyBorder="1" applyAlignment="1">
      <alignment horizontal="center" textRotation="90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textRotation="90"/>
    </xf>
    <xf numFmtId="0" fontId="8" fillId="0" borderId="2" xfId="0" applyFont="1" applyBorder="1" applyAlignment="1">
      <alignment horizontal="center" textRotation="90"/>
    </xf>
    <xf numFmtId="0" fontId="8" fillId="0" borderId="8" xfId="0" applyFont="1" applyBorder="1" applyAlignment="1">
      <alignment horizontal="center" textRotation="90"/>
    </xf>
    <xf numFmtId="0" fontId="8" fillId="0" borderId="36" xfId="0" applyFont="1" applyBorder="1" applyAlignment="1">
      <alignment horizontal="center" textRotation="90"/>
    </xf>
    <xf numFmtId="0" fontId="8" fillId="0" borderId="18" xfId="0" applyFont="1" applyBorder="1" applyAlignment="1">
      <alignment horizontal="center" textRotation="90"/>
    </xf>
    <xf numFmtId="0" fontId="8" fillId="0" borderId="38" xfId="0" applyFont="1" applyBorder="1" applyAlignment="1">
      <alignment horizontal="center" textRotation="90"/>
    </xf>
    <xf numFmtId="0" fontId="23" fillId="13" borderId="19" xfId="0" applyFont="1" applyFill="1" applyBorder="1" applyAlignment="1">
      <alignment horizontal="center" textRotation="90"/>
    </xf>
    <xf numFmtId="0" fontId="23" fillId="13" borderId="53" xfId="0" applyFont="1" applyFill="1" applyBorder="1" applyAlignment="1">
      <alignment horizontal="center" textRotation="90"/>
    </xf>
    <xf numFmtId="0" fontId="18" fillId="11" borderId="0" xfId="0" applyFont="1" applyFill="1" applyAlignment="1">
      <alignment horizontal="center" vertical="center" wrapText="1"/>
    </xf>
    <xf numFmtId="0" fontId="18" fillId="11" borderId="45" xfId="0" applyFont="1" applyFill="1" applyBorder="1" applyAlignment="1">
      <alignment horizontal="center" vertical="center" wrapText="1"/>
    </xf>
    <xf numFmtId="0" fontId="23" fillId="11" borderId="32" xfId="0" applyFont="1" applyFill="1" applyBorder="1" applyAlignment="1">
      <alignment horizontal="center" textRotation="90"/>
    </xf>
    <xf numFmtId="0" fontId="23" fillId="11" borderId="43" xfId="0" applyFont="1" applyFill="1" applyBorder="1" applyAlignment="1">
      <alignment horizontal="center" textRotation="90"/>
    </xf>
    <xf numFmtId="0" fontId="23" fillId="11" borderId="27" xfId="0" applyFont="1" applyFill="1" applyBorder="1" applyAlignment="1">
      <alignment horizontal="center" textRotation="90"/>
    </xf>
    <xf numFmtId="0" fontId="22" fillId="11" borderId="49" xfId="0" applyFont="1" applyFill="1" applyBorder="1" applyAlignment="1">
      <alignment horizontal="center" vertical="center"/>
    </xf>
    <xf numFmtId="0" fontId="22" fillId="11" borderId="55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textRotation="90"/>
    </xf>
    <xf numFmtId="0" fontId="8" fillId="0" borderId="19" xfId="0" applyFont="1" applyBorder="1" applyAlignment="1">
      <alignment horizontal="center" textRotation="90"/>
    </xf>
    <xf numFmtId="0" fontId="8" fillId="0" borderId="40" xfId="0" applyFont="1" applyBorder="1" applyAlignment="1">
      <alignment horizontal="center" textRotation="90"/>
    </xf>
    <xf numFmtId="0" fontId="8" fillId="0" borderId="20" xfId="0" applyFont="1" applyBorder="1" applyAlignment="1">
      <alignment horizontal="center" textRotation="90"/>
    </xf>
    <xf numFmtId="0" fontId="8" fillId="0" borderId="41" xfId="0" applyFont="1" applyBorder="1" applyAlignment="1">
      <alignment horizontal="center" textRotation="90"/>
    </xf>
    <xf numFmtId="0" fontId="8" fillId="0" borderId="21" xfId="0" applyFont="1" applyBorder="1" applyAlignment="1">
      <alignment horizontal="center" textRotation="90"/>
    </xf>
    <xf numFmtId="0" fontId="21" fillId="0" borderId="0" xfId="0" applyFont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20" fillId="0" borderId="16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3" fillId="9" borderId="19" xfId="0" applyFont="1" applyFill="1" applyBorder="1" applyAlignment="1">
      <alignment horizontal="center" textRotation="90"/>
    </xf>
    <xf numFmtId="0" fontId="23" fillId="9" borderId="53" xfId="0" applyFont="1" applyFill="1" applyBorder="1" applyAlignment="1">
      <alignment horizontal="center" textRotation="90"/>
    </xf>
    <xf numFmtId="0" fontId="18" fillId="8" borderId="0" xfId="0" applyFont="1" applyFill="1" applyAlignment="1">
      <alignment horizontal="center" vertical="center" wrapText="1"/>
    </xf>
    <xf numFmtId="0" fontId="18" fillId="8" borderId="45" xfId="0" applyFont="1" applyFill="1" applyBorder="1" applyAlignment="1">
      <alignment horizontal="center" vertical="center" wrapText="1"/>
    </xf>
    <xf numFmtId="0" fontId="23" fillId="18" borderId="19" xfId="0" applyFont="1" applyFill="1" applyBorder="1" applyAlignment="1">
      <alignment horizontal="center" textRotation="90"/>
    </xf>
    <xf numFmtId="0" fontId="23" fillId="18" borderId="53" xfId="0" applyFont="1" applyFill="1" applyBorder="1" applyAlignment="1">
      <alignment horizontal="center" textRotation="90"/>
    </xf>
    <xf numFmtId="0" fontId="30" fillId="17" borderId="0" xfId="0" applyFont="1" applyFill="1" applyAlignment="1">
      <alignment horizontal="center" vertical="center" wrapText="1"/>
    </xf>
    <xf numFmtId="0" fontId="30" fillId="17" borderId="45" xfId="0" applyFont="1" applyFill="1" applyBorder="1" applyAlignment="1">
      <alignment horizontal="center" vertical="center" wrapText="1"/>
    </xf>
    <xf numFmtId="0" fontId="37" fillId="5" borderId="35" xfId="0" applyFont="1" applyFill="1" applyBorder="1" applyAlignment="1">
      <alignment horizontal="center" vertical="center" textRotation="90"/>
    </xf>
    <xf numFmtId="0" fontId="37" fillId="5" borderId="52" xfId="0" applyFont="1" applyFill="1" applyBorder="1" applyAlignment="1">
      <alignment horizontal="center" vertical="center" textRotation="90"/>
    </xf>
    <xf numFmtId="0" fontId="8" fillId="4" borderId="41" xfId="0" applyFont="1" applyFill="1" applyBorder="1" applyAlignment="1">
      <alignment horizontal="center" textRotation="90"/>
    </xf>
    <xf numFmtId="0" fontId="8" fillId="4" borderId="21" xfId="0" applyFont="1" applyFill="1" applyBorder="1" applyAlignment="1">
      <alignment horizontal="center" textRotation="90"/>
    </xf>
    <xf numFmtId="0" fontId="8" fillId="4" borderId="46" xfId="0" applyFont="1" applyFill="1" applyBorder="1" applyAlignment="1">
      <alignment horizontal="center" textRotation="90"/>
    </xf>
    <xf numFmtId="0" fontId="8" fillId="4" borderId="47" xfId="0" applyFont="1" applyFill="1" applyBorder="1" applyAlignment="1">
      <alignment horizontal="center" textRotation="90"/>
    </xf>
    <xf numFmtId="0" fontId="8" fillId="4" borderId="48" xfId="0" applyFont="1" applyFill="1" applyBorder="1" applyAlignment="1">
      <alignment horizontal="center" textRotation="90"/>
    </xf>
    <xf numFmtId="1" fontId="33" fillId="19" borderId="76" xfId="0" applyNumberFormat="1" applyFont="1" applyFill="1" applyBorder="1" applyAlignment="1">
      <alignment horizontal="center" vertical="center" wrapText="1"/>
    </xf>
    <xf numFmtId="1" fontId="33" fillId="19" borderId="0" xfId="0" applyNumberFormat="1" applyFont="1" applyFill="1" applyAlignment="1">
      <alignment horizontal="center" vertical="center" wrapText="1"/>
    </xf>
    <xf numFmtId="0" fontId="41" fillId="2" borderId="56" xfId="0" applyFont="1" applyFill="1" applyBorder="1" applyAlignment="1">
      <alignment horizontal="left" vertical="top" wrapText="1"/>
    </xf>
    <xf numFmtId="0" fontId="41" fillId="2" borderId="25" xfId="0" applyFont="1" applyFill="1" applyBorder="1" applyAlignment="1">
      <alignment horizontal="left" vertical="top" wrapText="1"/>
    </xf>
    <xf numFmtId="0" fontId="41" fillId="2" borderId="26" xfId="0" applyFont="1" applyFill="1" applyBorder="1" applyAlignment="1">
      <alignment horizontal="left" vertical="top" wrapText="1"/>
    </xf>
    <xf numFmtId="0" fontId="41" fillId="5" borderId="51" xfId="0" applyFont="1" applyFill="1" applyBorder="1" applyAlignment="1">
      <alignment vertical="center"/>
    </xf>
    <xf numFmtId="0" fontId="41" fillId="5" borderId="65" xfId="0" applyFont="1" applyFill="1" applyBorder="1" applyAlignment="1">
      <alignment vertical="center"/>
    </xf>
    <xf numFmtId="0" fontId="41" fillId="2" borderId="16" xfId="0" applyFont="1" applyFill="1" applyBorder="1" applyAlignment="1">
      <alignment horizontal="left" vertical="top" wrapText="1"/>
    </xf>
    <xf numFmtId="0" fontId="41" fillId="2" borderId="23" xfId="0" applyFont="1" applyFill="1" applyBorder="1" applyAlignment="1">
      <alignment horizontal="left" vertical="top" wrapText="1"/>
    </xf>
    <xf numFmtId="0" fontId="42" fillId="0" borderId="50" xfId="0" applyFont="1" applyBorder="1" applyAlignment="1">
      <alignment horizontal="left" vertical="center" wrapText="1"/>
    </xf>
    <xf numFmtId="0" fontId="42" fillId="0" borderId="44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center" vertical="center" textRotation="90"/>
    </xf>
    <xf numFmtId="0" fontId="4" fillId="0" borderId="44" xfId="0" applyFont="1" applyBorder="1" applyAlignment="1">
      <alignment horizontal="center" vertical="center" textRotation="90"/>
    </xf>
    <xf numFmtId="0" fontId="41" fillId="5" borderId="50" xfId="0" applyFont="1" applyFill="1" applyBorder="1" applyAlignment="1">
      <alignment vertical="center"/>
    </xf>
    <xf numFmtId="0" fontId="41" fillId="5" borderId="44" xfId="0" applyFont="1" applyFill="1" applyBorder="1" applyAlignment="1">
      <alignment vertical="center"/>
    </xf>
    <xf numFmtId="0" fontId="74" fillId="0" borderId="50" xfId="0" applyFont="1" applyBorder="1" applyAlignment="1">
      <alignment horizontal="left" vertical="center" wrapText="1"/>
    </xf>
    <xf numFmtId="0" fontId="74" fillId="0" borderId="44" xfId="0" applyFont="1" applyBorder="1" applyAlignment="1">
      <alignment horizontal="left" vertical="center" wrapText="1"/>
    </xf>
    <xf numFmtId="20" fontId="73" fillId="27" borderId="0" xfId="0" applyNumberFormat="1" applyFont="1" applyFill="1" applyAlignment="1">
      <alignment horizontal="left" vertical="center"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1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B2767-385E-4341-AD08-9BC7AD02C3C0}">
  <sheetPr>
    <pageSetUpPr fitToPage="1"/>
  </sheetPr>
  <dimension ref="A1:P41"/>
  <sheetViews>
    <sheetView workbookViewId="0">
      <selection sqref="A1:E1"/>
    </sheetView>
  </sheetViews>
  <sheetFormatPr defaultRowHeight="15" x14ac:dyDescent="0.25"/>
  <cols>
    <col min="1" max="1" width="6.7109375" customWidth="1"/>
    <col min="2" max="2" width="35.5703125" customWidth="1"/>
    <col min="3" max="3" width="4.85546875" customWidth="1"/>
    <col min="4" max="4" width="7.42578125" customWidth="1"/>
    <col min="5" max="5" width="29.28515625" customWidth="1"/>
    <col min="6" max="6" width="16.140625" customWidth="1"/>
    <col min="7" max="7" width="19.5703125" style="296" customWidth="1"/>
  </cols>
  <sheetData>
    <row r="1" spans="1:7" ht="24.75" customHeight="1" thickBot="1" x14ac:dyDescent="0.3">
      <c r="A1" s="468" t="s">
        <v>75</v>
      </c>
      <c r="B1" s="469"/>
      <c r="C1" s="469"/>
      <c r="D1" s="469"/>
      <c r="E1" s="470"/>
      <c r="F1" s="295"/>
    </row>
    <row r="2" spans="1:7" ht="15.75" thickBot="1" x14ac:dyDescent="0.3">
      <c r="A2" s="297" t="s">
        <v>0</v>
      </c>
      <c r="B2" s="298" t="s">
        <v>16</v>
      </c>
      <c r="C2" s="298" t="s">
        <v>2</v>
      </c>
      <c r="D2" s="298" t="s">
        <v>1</v>
      </c>
      <c r="E2" s="299" t="s">
        <v>130</v>
      </c>
      <c r="F2" s="295" t="s">
        <v>15</v>
      </c>
      <c r="G2" s="300"/>
    </row>
    <row r="3" spans="1:7" ht="45" x14ac:dyDescent="0.25">
      <c r="A3" s="301">
        <v>0.40625</v>
      </c>
      <c r="B3" s="302" t="s">
        <v>131</v>
      </c>
      <c r="C3" s="303">
        <v>65</v>
      </c>
      <c r="D3" s="303" t="s">
        <v>4</v>
      </c>
      <c r="E3" s="304" t="s">
        <v>132</v>
      </c>
      <c r="F3" s="305" t="s">
        <v>104</v>
      </c>
      <c r="G3" s="300"/>
    </row>
    <row r="4" spans="1:7" ht="45" x14ac:dyDescent="0.25">
      <c r="A4" s="306">
        <v>0.41666666666666669</v>
      </c>
      <c r="B4" s="307" t="s">
        <v>133</v>
      </c>
      <c r="C4" s="308">
        <v>73</v>
      </c>
      <c r="D4" s="308" t="s">
        <v>4</v>
      </c>
      <c r="E4" s="309" t="s">
        <v>134</v>
      </c>
      <c r="F4" s="310" t="s">
        <v>105</v>
      </c>
      <c r="G4" s="300"/>
    </row>
    <row r="5" spans="1:7" ht="45" x14ac:dyDescent="0.25">
      <c r="A5" s="306">
        <v>0.41666666666666669</v>
      </c>
      <c r="B5" s="307" t="s">
        <v>135</v>
      </c>
      <c r="C5" s="308">
        <v>80</v>
      </c>
      <c r="D5" s="308" t="s">
        <v>4</v>
      </c>
      <c r="E5" s="309" t="s">
        <v>136</v>
      </c>
      <c r="F5" s="310" t="s">
        <v>106</v>
      </c>
      <c r="G5" s="300"/>
    </row>
    <row r="6" spans="1:7" ht="21" customHeight="1" x14ac:dyDescent="0.25">
      <c r="A6" s="311">
        <v>0.41666666666666669</v>
      </c>
      <c r="B6" s="312" t="s">
        <v>137</v>
      </c>
      <c r="C6" s="313">
        <v>25</v>
      </c>
      <c r="D6" s="313" t="s">
        <v>138</v>
      </c>
      <c r="E6" s="314"/>
      <c r="F6" s="310" t="s">
        <v>95</v>
      </c>
      <c r="G6" s="300"/>
    </row>
    <row r="7" spans="1:7" ht="45" x14ac:dyDescent="0.25">
      <c r="A7" s="306">
        <v>0.4375</v>
      </c>
      <c r="B7" s="315" t="s">
        <v>139</v>
      </c>
      <c r="C7" s="308">
        <v>175</v>
      </c>
      <c r="D7" s="308" t="s">
        <v>4</v>
      </c>
      <c r="E7" s="309" t="s">
        <v>136</v>
      </c>
      <c r="F7" s="310" t="s">
        <v>140</v>
      </c>
      <c r="G7" s="300"/>
    </row>
    <row r="8" spans="1:7" ht="45" x14ac:dyDescent="0.25">
      <c r="A8" s="306">
        <v>0.45833333333333331</v>
      </c>
      <c r="B8" s="307" t="s">
        <v>141</v>
      </c>
      <c r="C8" s="308">
        <v>200</v>
      </c>
      <c r="D8" s="308" t="s">
        <v>4</v>
      </c>
      <c r="E8" s="309" t="s">
        <v>134</v>
      </c>
      <c r="F8" s="310" t="s">
        <v>102</v>
      </c>
      <c r="G8" s="300"/>
    </row>
    <row r="9" spans="1:7" ht="32.25" customHeight="1" x14ac:dyDescent="0.25">
      <c r="A9" s="306">
        <v>0.45833333333333331</v>
      </c>
      <c r="B9" s="307" t="s">
        <v>142</v>
      </c>
      <c r="C9" s="308">
        <v>20</v>
      </c>
      <c r="D9" s="308" t="s">
        <v>4</v>
      </c>
      <c r="E9" s="309" t="s">
        <v>143</v>
      </c>
      <c r="F9" s="310" t="s">
        <v>103</v>
      </c>
      <c r="G9" s="300"/>
    </row>
    <row r="10" spans="1:7" ht="22.5" customHeight="1" x14ac:dyDescent="0.25">
      <c r="A10" s="311">
        <v>0.45833333333333331</v>
      </c>
      <c r="B10" s="312" t="s">
        <v>137</v>
      </c>
      <c r="C10" s="313">
        <v>25</v>
      </c>
      <c r="D10" s="313" t="s">
        <v>138</v>
      </c>
      <c r="E10" s="316"/>
      <c r="F10" s="310" t="s">
        <v>96</v>
      </c>
      <c r="G10" s="300"/>
    </row>
    <row r="11" spans="1:7" ht="60" x14ac:dyDescent="0.25">
      <c r="A11" s="306">
        <v>0.5</v>
      </c>
      <c r="B11" s="307" t="s">
        <v>144</v>
      </c>
      <c r="C11" s="308">
        <v>65</v>
      </c>
      <c r="D11" s="308" t="s">
        <v>4</v>
      </c>
      <c r="E11" s="309" t="s">
        <v>145</v>
      </c>
      <c r="F11" s="310" t="s">
        <v>146</v>
      </c>
      <c r="G11" s="300"/>
    </row>
    <row r="12" spans="1:7" ht="21" customHeight="1" x14ac:dyDescent="0.25">
      <c r="A12" s="311">
        <v>0.5</v>
      </c>
      <c r="B12" s="312" t="s">
        <v>137</v>
      </c>
      <c r="C12" s="312">
        <v>25</v>
      </c>
      <c r="D12" s="312" t="s">
        <v>138</v>
      </c>
      <c r="E12" s="314"/>
      <c r="F12" s="310" t="s">
        <v>3</v>
      </c>
      <c r="G12" s="300"/>
    </row>
    <row r="13" spans="1:7" ht="60" x14ac:dyDescent="0.25">
      <c r="A13" s="306">
        <v>0.51041666666666663</v>
      </c>
      <c r="B13" s="315" t="s">
        <v>147</v>
      </c>
      <c r="C13" s="308">
        <v>41</v>
      </c>
      <c r="D13" s="308" t="s">
        <v>4</v>
      </c>
      <c r="E13" s="309" t="s">
        <v>148</v>
      </c>
      <c r="F13" s="310" t="s">
        <v>101</v>
      </c>
      <c r="G13" s="300"/>
    </row>
    <row r="14" spans="1:7" ht="21" customHeight="1" x14ac:dyDescent="0.25">
      <c r="A14" s="317">
        <v>0.52083333333333337</v>
      </c>
      <c r="B14" s="177" t="s">
        <v>78</v>
      </c>
      <c r="C14" s="177">
        <v>35</v>
      </c>
      <c r="D14" s="177" t="s">
        <v>138</v>
      </c>
      <c r="E14" s="318"/>
      <c r="F14" s="319" t="s">
        <v>91</v>
      </c>
      <c r="G14" s="300"/>
    </row>
    <row r="15" spans="1:7" ht="21" customHeight="1" x14ac:dyDescent="0.25">
      <c r="A15" s="311">
        <v>4.1666666666666664E-2</v>
      </c>
      <c r="B15" s="312" t="s">
        <v>78</v>
      </c>
      <c r="C15" s="312">
        <v>35</v>
      </c>
      <c r="D15" s="312" t="s">
        <v>138</v>
      </c>
      <c r="E15" s="314"/>
      <c r="F15" s="310" t="s">
        <v>95</v>
      </c>
      <c r="G15" s="300"/>
    </row>
    <row r="16" spans="1:7" ht="45" x14ac:dyDescent="0.25">
      <c r="A16" s="306">
        <v>4.1666666666666664E-2</v>
      </c>
      <c r="B16" s="307" t="s">
        <v>149</v>
      </c>
      <c r="C16" s="308">
        <v>20</v>
      </c>
      <c r="D16" s="308" t="s">
        <v>4</v>
      </c>
      <c r="E16" s="309" t="s">
        <v>150</v>
      </c>
      <c r="F16" s="310" t="s">
        <v>100</v>
      </c>
      <c r="G16" s="300"/>
    </row>
    <row r="17" spans="1:16" ht="60" x14ac:dyDescent="0.25">
      <c r="A17" s="306">
        <v>4.1666666666666664E-2</v>
      </c>
      <c r="B17" s="307" t="s">
        <v>151</v>
      </c>
      <c r="C17" s="308">
        <v>200</v>
      </c>
      <c r="D17" s="308" t="s">
        <v>4</v>
      </c>
      <c r="E17" s="309" t="s">
        <v>152</v>
      </c>
      <c r="F17" s="310" t="s">
        <v>153</v>
      </c>
      <c r="G17" s="300"/>
    </row>
    <row r="18" spans="1:16" ht="21" customHeight="1" x14ac:dyDescent="0.25">
      <c r="A18" s="320">
        <v>1.1499999999999999</v>
      </c>
      <c r="B18" s="312" t="s">
        <v>78</v>
      </c>
      <c r="C18" s="312">
        <v>35</v>
      </c>
      <c r="D18" s="312" t="s">
        <v>138</v>
      </c>
      <c r="E18" s="314"/>
      <c r="F18" s="310" t="s">
        <v>89</v>
      </c>
      <c r="G18" s="300"/>
    </row>
    <row r="19" spans="1:16" ht="21" customHeight="1" x14ac:dyDescent="0.25">
      <c r="A19" s="311">
        <v>6.25E-2</v>
      </c>
      <c r="B19" s="312" t="s">
        <v>78</v>
      </c>
      <c r="C19" s="312">
        <v>35</v>
      </c>
      <c r="D19" s="312" t="s">
        <v>138</v>
      </c>
      <c r="E19" s="314"/>
      <c r="F19" s="310" t="s">
        <v>90</v>
      </c>
      <c r="G19" s="300"/>
    </row>
    <row r="20" spans="1:16" ht="21" customHeight="1" x14ac:dyDescent="0.25">
      <c r="A20" s="311">
        <v>8.3333333333333329E-2</v>
      </c>
      <c r="B20" s="312" t="s">
        <v>78</v>
      </c>
      <c r="C20" s="312">
        <v>35</v>
      </c>
      <c r="D20" s="312" t="s">
        <v>138</v>
      </c>
      <c r="E20" s="314"/>
      <c r="F20" s="310" t="s">
        <v>3</v>
      </c>
      <c r="G20" s="300"/>
    </row>
    <row r="21" spans="1:16" ht="21" customHeight="1" x14ac:dyDescent="0.25">
      <c r="A21" s="317">
        <v>0.10416666666666667</v>
      </c>
      <c r="B21" s="177" t="s">
        <v>78</v>
      </c>
      <c r="C21" s="177">
        <v>35</v>
      </c>
      <c r="D21" s="177" t="s">
        <v>138</v>
      </c>
      <c r="E21" s="318"/>
      <c r="F21" s="319" t="s">
        <v>91</v>
      </c>
      <c r="G21" s="300"/>
    </row>
    <row r="22" spans="1:16" ht="21" customHeight="1" x14ac:dyDescent="0.25">
      <c r="A22" s="311">
        <v>0.125</v>
      </c>
      <c r="B22" s="312" t="s">
        <v>78</v>
      </c>
      <c r="C22" s="312">
        <v>35</v>
      </c>
      <c r="D22" s="312" t="s">
        <v>138</v>
      </c>
      <c r="E22" s="314"/>
      <c r="F22" s="310" t="s">
        <v>92</v>
      </c>
      <c r="G22" s="300"/>
    </row>
    <row r="23" spans="1:16" ht="21" customHeight="1" x14ac:dyDescent="0.25">
      <c r="A23" s="311">
        <v>0.14583333333333334</v>
      </c>
      <c r="B23" s="312" t="s">
        <v>78</v>
      </c>
      <c r="C23" s="312">
        <v>35</v>
      </c>
      <c r="D23" s="312" t="s">
        <v>138</v>
      </c>
      <c r="E23" s="314"/>
      <c r="F23" s="310" t="s">
        <v>90</v>
      </c>
      <c r="G23" s="300"/>
    </row>
    <row r="24" spans="1:16" ht="21" customHeight="1" x14ac:dyDescent="0.25">
      <c r="A24" s="317">
        <v>0.16666666666666666</v>
      </c>
      <c r="B24" s="312" t="s">
        <v>78</v>
      </c>
      <c r="C24" s="312">
        <v>35</v>
      </c>
      <c r="D24" s="312" t="s">
        <v>138</v>
      </c>
      <c r="E24" s="318"/>
      <c r="F24" s="319" t="s">
        <v>93</v>
      </c>
      <c r="G24" s="300"/>
    </row>
    <row r="25" spans="1:16" ht="21" customHeight="1" x14ac:dyDescent="0.25">
      <c r="A25" s="317">
        <v>0.1875</v>
      </c>
      <c r="B25" s="177" t="s">
        <v>78</v>
      </c>
      <c r="C25" s="177">
        <v>35</v>
      </c>
      <c r="D25" s="177" t="s">
        <v>138</v>
      </c>
      <c r="E25" s="318"/>
      <c r="F25" s="319" t="s">
        <v>94</v>
      </c>
    </row>
    <row r="26" spans="1:16" ht="21" customHeight="1" thickBot="1" x14ac:dyDescent="0.3">
      <c r="A26" s="321" t="s">
        <v>154</v>
      </c>
      <c r="B26" s="322" t="s">
        <v>155</v>
      </c>
      <c r="C26" s="323">
        <v>50</v>
      </c>
      <c r="D26" s="323" t="s">
        <v>4</v>
      </c>
      <c r="E26" s="324" t="s">
        <v>156</v>
      </c>
      <c r="F26" s="325" t="s">
        <v>129</v>
      </c>
    </row>
    <row r="27" spans="1:16" x14ac:dyDescent="0.25">
      <c r="A27" s="326"/>
      <c r="B27" s="327"/>
      <c r="C27" s="328"/>
      <c r="D27" s="329"/>
      <c r="E27" s="330"/>
      <c r="F27" s="331"/>
    </row>
    <row r="28" spans="1:16" ht="15.75" thickBot="1" x14ac:dyDescent="0.3">
      <c r="A28" s="332"/>
      <c r="B28" s="333"/>
      <c r="C28" s="334"/>
      <c r="D28" s="335"/>
      <c r="E28" s="336"/>
      <c r="F28" s="337"/>
    </row>
    <row r="29" spans="1:16" x14ac:dyDescent="0.25">
      <c r="A29" s="338" t="s">
        <v>157</v>
      </c>
      <c r="B29" s="339" t="s">
        <v>158</v>
      </c>
      <c r="C29" s="340"/>
      <c r="D29" s="341" t="s">
        <v>159</v>
      </c>
      <c r="E29" s="342" t="s">
        <v>160</v>
      </c>
      <c r="F29" s="343"/>
    </row>
    <row r="30" spans="1:16" x14ac:dyDescent="0.25">
      <c r="A30" s="344" t="s">
        <v>161</v>
      </c>
      <c r="B30" s="345" t="s">
        <v>162</v>
      </c>
      <c r="C30" s="346"/>
      <c r="D30" s="347" t="s">
        <v>163</v>
      </c>
      <c r="E30" s="348" t="s">
        <v>164</v>
      </c>
      <c r="F30" s="343"/>
      <c r="P30" s="180"/>
    </row>
    <row r="31" spans="1:16" ht="30" x14ac:dyDescent="0.25">
      <c r="A31" s="349" t="s">
        <v>165</v>
      </c>
      <c r="B31" s="350" t="s">
        <v>166</v>
      </c>
      <c r="C31" s="351"/>
      <c r="D31" s="350" t="s">
        <v>167</v>
      </c>
      <c r="E31" s="352" t="s">
        <v>168</v>
      </c>
      <c r="F31" s="353"/>
    </row>
    <row r="32" spans="1:16" ht="30" x14ac:dyDescent="0.25">
      <c r="A32" s="349" t="s">
        <v>169</v>
      </c>
      <c r="B32" s="354" t="s">
        <v>170</v>
      </c>
      <c r="C32" s="351"/>
      <c r="D32" s="350" t="s">
        <v>171</v>
      </c>
      <c r="E32" s="352" t="s">
        <v>172</v>
      </c>
      <c r="F32" s="353"/>
    </row>
    <row r="33" spans="1:6" x14ac:dyDescent="0.25">
      <c r="A33" s="355" t="s">
        <v>173</v>
      </c>
      <c r="B33" s="356" t="s">
        <v>174</v>
      </c>
      <c r="C33" s="357"/>
      <c r="D33" s="358" t="s">
        <v>173</v>
      </c>
      <c r="E33" s="359" t="s">
        <v>175</v>
      </c>
      <c r="F33" s="353"/>
    </row>
    <row r="34" spans="1:6" ht="15.75" thickBot="1" x14ac:dyDescent="0.3">
      <c r="A34" s="360" t="s">
        <v>176</v>
      </c>
      <c r="B34" s="333"/>
      <c r="C34" s="361"/>
      <c r="D34" s="362" t="s">
        <v>176</v>
      </c>
      <c r="E34" s="336"/>
      <c r="F34" s="353"/>
    </row>
    <row r="35" spans="1:6" x14ac:dyDescent="0.25">
      <c r="A35" s="338" t="s">
        <v>177</v>
      </c>
      <c r="B35" s="363" t="s">
        <v>178</v>
      </c>
      <c r="C35" s="340"/>
      <c r="D35" s="340" t="s">
        <v>179</v>
      </c>
      <c r="E35" s="364"/>
    </row>
    <row r="36" spans="1:6" x14ac:dyDescent="0.25">
      <c r="A36" s="349" t="s">
        <v>180</v>
      </c>
      <c r="B36" s="365"/>
      <c r="C36" s="351"/>
      <c r="D36" s="351" t="s">
        <v>181</v>
      </c>
      <c r="E36" s="366"/>
    </row>
    <row r="37" spans="1:6" x14ac:dyDescent="0.25">
      <c r="A37" s="349" t="s">
        <v>182</v>
      </c>
      <c r="B37" s="365"/>
      <c r="C37" s="351"/>
      <c r="D37" s="351" t="s">
        <v>183</v>
      </c>
      <c r="E37" s="367"/>
    </row>
    <row r="38" spans="1:6" x14ac:dyDescent="0.25">
      <c r="A38" s="349" t="s">
        <v>184</v>
      </c>
      <c r="B38" s="365"/>
      <c r="C38" s="351"/>
      <c r="D38" s="351" t="s">
        <v>185</v>
      </c>
      <c r="E38" s="366"/>
    </row>
    <row r="39" spans="1:6" x14ac:dyDescent="0.25">
      <c r="A39" s="355" t="s">
        <v>173</v>
      </c>
      <c r="B39" s="368"/>
      <c r="C39" s="356"/>
      <c r="D39" s="356" t="s">
        <v>186</v>
      </c>
      <c r="E39" s="369"/>
    </row>
    <row r="40" spans="1:6" ht="15.75" thickBot="1" x14ac:dyDescent="0.3">
      <c r="A40" s="360" t="s">
        <v>176</v>
      </c>
      <c r="B40" s="370"/>
      <c r="C40" s="371"/>
      <c r="D40" s="372" t="s">
        <v>173</v>
      </c>
      <c r="E40" s="373"/>
    </row>
    <row r="41" spans="1:6" x14ac:dyDescent="0.25">
      <c r="B41" s="374"/>
      <c r="E41" s="374"/>
    </row>
  </sheetData>
  <mergeCells count="1">
    <mergeCell ref="A1:E1"/>
  </mergeCells>
  <printOptions horizontalCentered="1"/>
  <pageMargins left="0.25" right="0.25" top="0.25" bottom="0.2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B115"/>
  <sheetViews>
    <sheetView workbookViewId="0">
      <selection sqref="A1:G2"/>
    </sheetView>
  </sheetViews>
  <sheetFormatPr defaultRowHeight="15" x14ac:dyDescent="0.25"/>
  <cols>
    <col min="1" max="1" width="5.7109375" bestFit="1" customWidth="1"/>
    <col min="2" max="2" width="17.42578125" style="53" customWidth="1"/>
    <col min="3" max="4" width="4.85546875" style="53" customWidth="1"/>
    <col min="5" max="5" width="4.5703125" style="133" bestFit="1" customWidth="1"/>
    <col min="6" max="6" width="19.28515625" style="53" bestFit="1" customWidth="1"/>
    <col min="7" max="7" width="10.140625" style="22" customWidth="1"/>
    <col min="8" max="8" width="4.28515625" customWidth="1"/>
    <col min="9" max="10" width="8.140625" style="53" customWidth="1"/>
    <col min="11" max="11" width="4.28515625" hidden="1" customWidth="1"/>
    <col min="12" max="13" width="8.140625" style="53" hidden="1" customWidth="1"/>
    <col min="14" max="14" width="4.28515625" customWidth="1"/>
    <col min="15" max="16" width="8.140625" style="53" customWidth="1"/>
    <col min="17" max="17" width="6.42578125" customWidth="1"/>
    <col min="18" max="18" width="6.42578125" hidden="1" customWidth="1"/>
    <col min="19" max="19" width="6.42578125" customWidth="1"/>
    <col min="20" max="20" width="5.7109375" style="1" customWidth="1"/>
    <col min="21" max="26" width="3.42578125" customWidth="1"/>
    <col min="27" max="27" width="8.42578125" customWidth="1"/>
    <col min="28" max="28" width="2.28515625" style="270" hidden="1" customWidth="1"/>
  </cols>
  <sheetData>
    <row r="1" spans="1:28" ht="16.5" thickBot="1" x14ac:dyDescent="0.3">
      <c r="A1" s="518" t="s">
        <v>75</v>
      </c>
      <c r="B1" s="518"/>
      <c r="C1" s="518"/>
      <c r="D1" s="518"/>
      <c r="E1" s="518"/>
      <c r="F1" s="518"/>
      <c r="G1" s="519"/>
      <c r="H1" s="522" t="s">
        <v>19</v>
      </c>
      <c r="I1" s="523"/>
      <c r="J1" s="523"/>
      <c r="K1" s="523"/>
      <c r="L1" s="523"/>
      <c r="M1" s="523"/>
      <c r="N1" s="523"/>
      <c r="O1" s="523"/>
      <c r="P1" s="524"/>
    </row>
    <row r="2" spans="1:28" ht="16.5" thickBot="1" x14ac:dyDescent="0.3">
      <c r="A2" s="520"/>
      <c r="B2" s="520"/>
      <c r="C2" s="520"/>
      <c r="D2" s="520"/>
      <c r="E2" s="520"/>
      <c r="F2" s="520"/>
      <c r="G2" s="521"/>
      <c r="H2" s="525" t="s">
        <v>8</v>
      </c>
      <c r="I2" s="527" t="s">
        <v>21</v>
      </c>
      <c r="J2" s="528"/>
      <c r="K2" s="500" t="s">
        <v>8</v>
      </c>
      <c r="L2" s="502" t="s">
        <v>20</v>
      </c>
      <c r="M2" s="503"/>
      <c r="N2" s="529" t="s">
        <v>8</v>
      </c>
      <c r="O2" s="531" t="s">
        <v>4</v>
      </c>
      <c r="P2" s="532"/>
      <c r="Q2" s="509" t="s">
        <v>9</v>
      </c>
      <c r="R2" s="510"/>
      <c r="S2" s="511"/>
      <c r="T2" s="42"/>
      <c r="U2" s="512" t="s">
        <v>5</v>
      </c>
      <c r="V2" s="514" t="s">
        <v>6</v>
      </c>
      <c r="W2" s="516" t="s">
        <v>7</v>
      </c>
      <c r="X2" s="516" t="s">
        <v>24</v>
      </c>
      <c r="Y2" s="512" t="s">
        <v>70</v>
      </c>
      <c r="Z2" s="516" t="s">
        <v>11</v>
      </c>
      <c r="AA2" s="477" t="s">
        <v>23</v>
      </c>
    </row>
    <row r="3" spans="1:28" ht="28.5" x14ac:dyDescent="0.25">
      <c r="A3" s="43" t="s">
        <v>0</v>
      </c>
      <c r="B3" s="114" t="s">
        <v>16</v>
      </c>
      <c r="C3" s="45" t="s">
        <v>2</v>
      </c>
      <c r="D3" s="46" t="s">
        <v>67</v>
      </c>
      <c r="E3" s="127" t="s">
        <v>1</v>
      </c>
      <c r="F3" s="47" t="s">
        <v>18</v>
      </c>
      <c r="G3" s="120" t="s">
        <v>15</v>
      </c>
      <c r="H3" s="526"/>
      <c r="I3" s="34" t="s">
        <v>13</v>
      </c>
      <c r="J3" s="35" t="s">
        <v>14</v>
      </c>
      <c r="K3" s="501"/>
      <c r="L3" s="36" t="s">
        <v>13</v>
      </c>
      <c r="M3" s="37" t="s">
        <v>14</v>
      </c>
      <c r="N3" s="530"/>
      <c r="O3" s="98" t="s">
        <v>13</v>
      </c>
      <c r="P3" s="99" t="s">
        <v>14</v>
      </c>
      <c r="Q3" s="40" t="s">
        <v>22</v>
      </c>
      <c r="R3" s="41" t="s">
        <v>20</v>
      </c>
      <c r="S3" s="97" t="s">
        <v>4</v>
      </c>
      <c r="T3" s="30" t="s">
        <v>17</v>
      </c>
      <c r="U3" s="513"/>
      <c r="V3" s="515"/>
      <c r="W3" s="517"/>
      <c r="X3" s="517"/>
      <c r="Y3" s="513"/>
      <c r="Z3" s="517"/>
      <c r="AA3" s="484"/>
    </row>
    <row r="4" spans="1:28" ht="5.25" customHeight="1" x14ac:dyDescent="0.25">
      <c r="A4" s="2"/>
      <c r="B4" s="115"/>
      <c r="C4" s="54"/>
      <c r="D4" s="54"/>
      <c r="E4" s="128"/>
      <c r="F4" s="8"/>
      <c r="G4" s="121"/>
      <c r="H4" s="3"/>
      <c r="I4" s="14"/>
      <c r="J4" s="7"/>
      <c r="K4" s="3"/>
      <c r="L4" s="14"/>
      <c r="M4" s="7"/>
      <c r="N4" s="3"/>
      <c r="O4" s="14"/>
      <c r="P4" s="7"/>
      <c r="Q4" s="7"/>
      <c r="R4" s="7"/>
      <c r="S4" s="7"/>
      <c r="T4" s="12"/>
      <c r="U4" s="3"/>
      <c r="V4" s="4"/>
      <c r="W4" s="5"/>
      <c r="X4" s="5"/>
      <c r="Y4" s="3"/>
      <c r="Z4" s="5"/>
      <c r="AA4" s="5"/>
    </row>
    <row r="5" spans="1:28" ht="22.5" x14ac:dyDescent="0.25">
      <c r="A5" s="275">
        <v>0.40625</v>
      </c>
      <c r="B5" s="272" t="s">
        <v>79</v>
      </c>
      <c r="C5" s="276">
        <v>65</v>
      </c>
      <c r="D5" s="276" t="s">
        <v>10</v>
      </c>
      <c r="E5" s="277" t="s">
        <v>4</v>
      </c>
      <c r="F5" s="278" t="s">
        <v>118</v>
      </c>
      <c r="G5" s="279" t="s">
        <v>104</v>
      </c>
      <c r="H5" s="32" t="s">
        <v>10</v>
      </c>
      <c r="I5" s="280" t="s">
        <v>10</v>
      </c>
      <c r="J5" s="281" t="s">
        <v>10</v>
      </c>
      <c r="K5" s="33" t="s">
        <v>10</v>
      </c>
      <c r="L5" s="280" t="s">
        <v>10</v>
      </c>
      <c r="M5" s="281" t="s">
        <v>10</v>
      </c>
      <c r="N5" s="292"/>
      <c r="O5" s="280"/>
      <c r="P5" s="281"/>
      <c r="Q5" s="38" t="s">
        <v>10</v>
      </c>
      <c r="R5" s="39" t="s">
        <v>10</v>
      </c>
      <c r="S5" s="293"/>
      <c r="T5" s="282" t="s">
        <v>10</v>
      </c>
      <c r="U5" s="283" t="s">
        <v>10</v>
      </c>
      <c r="V5" s="284" t="s">
        <v>10</v>
      </c>
      <c r="W5" s="285" t="s">
        <v>10</v>
      </c>
      <c r="X5" s="285" t="s">
        <v>10</v>
      </c>
      <c r="Y5" s="283" t="s">
        <v>10</v>
      </c>
      <c r="Z5" s="285" t="s">
        <v>10</v>
      </c>
      <c r="AA5" s="286" t="s">
        <v>10</v>
      </c>
      <c r="AB5"/>
    </row>
    <row r="6" spans="1:28" ht="12.75" hidden="1" customHeight="1" x14ac:dyDescent="0.25">
      <c r="A6" s="287" t="s">
        <v>109</v>
      </c>
      <c r="B6" s="288" t="s">
        <v>110</v>
      </c>
      <c r="C6" s="287" t="s">
        <v>109</v>
      </c>
      <c r="D6" s="287" t="s">
        <v>10</v>
      </c>
      <c r="E6" s="287" t="s">
        <v>109</v>
      </c>
      <c r="F6" s="287" t="s">
        <v>109</v>
      </c>
      <c r="G6" s="125"/>
      <c r="H6" s="32" t="s">
        <v>10</v>
      </c>
      <c r="I6" s="289" t="s">
        <v>10</v>
      </c>
      <c r="J6" s="290" t="s">
        <v>10</v>
      </c>
      <c r="K6" s="33" t="s">
        <v>10</v>
      </c>
      <c r="L6" s="289" t="s">
        <v>10</v>
      </c>
      <c r="M6" s="290" t="s">
        <v>10</v>
      </c>
      <c r="N6" s="100"/>
      <c r="O6" s="17"/>
      <c r="P6" s="18"/>
      <c r="Q6" s="38" t="s">
        <v>10</v>
      </c>
      <c r="R6" s="39" t="s">
        <v>10</v>
      </c>
      <c r="S6" s="96"/>
      <c r="T6" s="13" t="s">
        <v>10</v>
      </c>
      <c r="U6" s="27" t="s">
        <v>10</v>
      </c>
      <c r="V6" s="28" t="s">
        <v>10</v>
      </c>
      <c r="W6" s="29" t="s">
        <v>10</v>
      </c>
      <c r="X6" s="29" t="s">
        <v>10</v>
      </c>
      <c r="Y6" s="27" t="s">
        <v>10</v>
      </c>
      <c r="Z6" s="29" t="s">
        <v>10</v>
      </c>
      <c r="AA6" s="16" t="s">
        <v>10</v>
      </c>
      <c r="AB6"/>
    </row>
    <row r="7" spans="1:28" ht="12.75" hidden="1" customHeight="1" x14ac:dyDescent="0.25">
      <c r="A7" s="287" t="s">
        <v>109</v>
      </c>
      <c r="B7" s="288" t="s">
        <v>111</v>
      </c>
      <c r="C7" s="287" t="s">
        <v>109</v>
      </c>
      <c r="D7" s="287" t="s">
        <v>10</v>
      </c>
      <c r="E7" s="287" t="s">
        <v>109</v>
      </c>
      <c r="F7" s="287" t="s">
        <v>109</v>
      </c>
      <c r="G7" s="125"/>
      <c r="H7" s="32" t="s">
        <v>10</v>
      </c>
      <c r="I7" s="289" t="s">
        <v>10</v>
      </c>
      <c r="J7" s="290" t="s">
        <v>10</v>
      </c>
      <c r="K7" s="33" t="s">
        <v>10</v>
      </c>
      <c r="L7" s="289" t="s">
        <v>10</v>
      </c>
      <c r="M7" s="290" t="s">
        <v>10</v>
      </c>
      <c r="N7" s="100"/>
      <c r="O7" s="17"/>
      <c r="P7" s="18"/>
      <c r="Q7" s="38" t="s">
        <v>10</v>
      </c>
      <c r="R7" s="39" t="s">
        <v>10</v>
      </c>
      <c r="S7" s="96"/>
      <c r="T7" s="13" t="s">
        <v>10</v>
      </c>
      <c r="U7" s="27" t="s">
        <v>10</v>
      </c>
      <c r="V7" s="28" t="s">
        <v>10</v>
      </c>
      <c r="W7" s="29" t="s">
        <v>10</v>
      </c>
      <c r="X7" s="29" t="s">
        <v>10</v>
      </c>
      <c r="Y7" s="27" t="s">
        <v>10</v>
      </c>
      <c r="Z7" s="29" t="s">
        <v>10</v>
      </c>
      <c r="AA7" s="16" t="s">
        <v>10</v>
      </c>
      <c r="AB7"/>
    </row>
    <row r="8" spans="1:28" ht="26.25" customHeight="1" x14ac:dyDescent="0.25">
      <c r="A8" s="275">
        <v>0.41666666666666669</v>
      </c>
      <c r="B8" s="272" t="s">
        <v>80</v>
      </c>
      <c r="C8" s="276">
        <v>73</v>
      </c>
      <c r="D8" s="276" t="s">
        <v>10</v>
      </c>
      <c r="E8" s="277" t="s">
        <v>4</v>
      </c>
      <c r="F8" s="278" t="s">
        <v>128</v>
      </c>
      <c r="G8" s="279" t="s">
        <v>105</v>
      </c>
      <c r="H8" s="32" t="s">
        <v>10</v>
      </c>
      <c r="I8" s="280" t="s">
        <v>10</v>
      </c>
      <c r="J8" s="281" t="s">
        <v>10</v>
      </c>
      <c r="K8" s="33" t="s">
        <v>10</v>
      </c>
      <c r="L8" s="280" t="s">
        <v>10</v>
      </c>
      <c r="M8" s="281" t="s">
        <v>10</v>
      </c>
      <c r="N8" s="292"/>
      <c r="O8" s="280"/>
      <c r="P8" s="281"/>
      <c r="Q8" s="38" t="s">
        <v>10</v>
      </c>
      <c r="R8" s="39" t="s">
        <v>10</v>
      </c>
      <c r="S8" s="293"/>
      <c r="T8" s="282" t="s">
        <v>10</v>
      </c>
      <c r="U8" s="283" t="s">
        <v>10</v>
      </c>
      <c r="V8" s="284" t="s">
        <v>10</v>
      </c>
      <c r="W8" s="285" t="s">
        <v>10</v>
      </c>
      <c r="X8" s="285" t="s">
        <v>10</v>
      </c>
      <c r="Y8" s="283" t="s">
        <v>10</v>
      </c>
      <c r="Z8" s="285" t="s">
        <v>10</v>
      </c>
      <c r="AA8" s="286" t="s">
        <v>10</v>
      </c>
      <c r="AB8"/>
    </row>
    <row r="9" spans="1:28" ht="12.75" hidden="1" customHeight="1" x14ac:dyDescent="0.25">
      <c r="A9" s="287" t="s">
        <v>109</v>
      </c>
      <c r="B9" s="288" t="s">
        <v>110</v>
      </c>
      <c r="C9" s="287" t="s">
        <v>109</v>
      </c>
      <c r="D9" s="287" t="s">
        <v>10</v>
      </c>
      <c r="E9" s="287" t="s">
        <v>109</v>
      </c>
      <c r="F9" s="287" t="s">
        <v>109</v>
      </c>
      <c r="G9" s="125"/>
      <c r="H9" s="32" t="s">
        <v>10</v>
      </c>
      <c r="I9" s="289" t="s">
        <v>10</v>
      </c>
      <c r="J9" s="290" t="s">
        <v>10</v>
      </c>
      <c r="K9" s="33" t="s">
        <v>10</v>
      </c>
      <c r="L9" s="289" t="s">
        <v>10</v>
      </c>
      <c r="M9" s="290" t="s">
        <v>10</v>
      </c>
      <c r="N9" s="100"/>
      <c r="O9" s="17"/>
      <c r="P9" s="18"/>
      <c r="Q9" s="38" t="s">
        <v>10</v>
      </c>
      <c r="R9" s="39" t="s">
        <v>10</v>
      </c>
      <c r="S9" s="96"/>
      <c r="T9" s="13" t="s">
        <v>10</v>
      </c>
      <c r="U9" s="27" t="s">
        <v>10</v>
      </c>
      <c r="V9" s="28" t="s">
        <v>10</v>
      </c>
      <c r="W9" s="29" t="s">
        <v>10</v>
      </c>
      <c r="X9" s="29" t="s">
        <v>10</v>
      </c>
      <c r="Y9" s="27" t="s">
        <v>10</v>
      </c>
      <c r="Z9" s="29" t="s">
        <v>10</v>
      </c>
      <c r="AA9" s="16" t="s">
        <v>10</v>
      </c>
      <c r="AB9"/>
    </row>
    <row r="10" spans="1:28" ht="12.75" hidden="1" customHeight="1" x14ac:dyDescent="0.25">
      <c r="A10" s="287" t="s">
        <v>109</v>
      </c>
      <c r="B10" s="288" t="s">
        <v>111</v>
      </c>
      <c r="C10" s="287" t="s">
        <v>109</v>
      </c>
      <c r="D10" s="287" t="s">
        <v>10</v>
      </c>
      <c r="E10" s="287" t="s">
        <v>109</v>
      </c>
      <c r="F10" s="287" t="s">
        <v>109</v>
      </c>
      <c r="G10" s="125"/>
      <c r="H10" s="32" t="s">
        <v>10</v>
      </c>
      <c r="I10" s="289" t="s">
        <v>10</v>
      </c>
      <c r="J10" s="290" t="s">
        <v>10</v>
      </c>
      <c r="K10" s="33" t="s">
        <v>10</v>
      </c>
      <c r="L10" s="289" t="s">
        <v>10</v>
      </c>
      <c r="M10" s="290" t="s">
        <v>10</v>
      </c>
      <c r="N10" s="100"/>
      <c r="O10" s="17"/>
      <c r="P10" s="18"/>
      <c r="Q10" s="38" t="s">
        <v>10</v>
      </c>
      <c r="R10" s="39" t="s">
        <v>10</v>
      </c>
      <c r="S10" s="96"/>
      <c r="T10" s="13" t="s">
        <v>10</v>
      </c>
      <c r="U10" s="27" t="s">
        <v>10</v>
      </c>
      <c r="V10" s="28" t="s">
        <v>10</v>
      </c>
      <c r="W10" s="29" t="s">
        <v>10</v>
      </c>
      <c r="X10" s="29" t="s">
        <v>10</v>
      </c>
      <c r="Y10" s="27" t="s">
        <v>10</v>
      </c>
      <c r="Z10" s="29" t="s">
        <v>10</v>
      </c>
      <c r="AA10" s="16" t="s">
        <v>10</v>
      </c>
      <c r="AB10"/>
    </row>
    <row r="11" spans="1:28" ht="22.5" customHeight="1" x14ac:dyDescent="0.25">
      <c r="A11" s="275">
        <v>0.41666666666666669</v>
      </c>
      <c r="B11" s="272" t="s">
        <v>81</v>
      </c>
      <c r="C11" s="276">
        <v>80</v>
      </c>
      <c r="D11" s="276" t="s">
        <v>10</v>
      </c>
      <c r="E11" s="277" t="s">
        <v>4</v>
      </c>
      <c r="F11" s="278" t="s">
        <v>118</v>
      </c>
      <c r="G11" s="279" t="s">
        <v>106</v>
      </c>
      <c r="H11" s="32" t="s">
        <v>10</v>
      </c>
      <c r="I11" s="280" t="s">
        <v>10</v>
      </c>
      <c r="J11" s="281" t="s">
        <v>10</v>
      </c>
      <c r="K11" s="33" t="s">
        <v>10</v>
      </c>
      <c r="L11" s="280" t="s">
        <v>10</v>
      </c>
      <c r="M11" s="281" t="s">
        <v>10</v>
      </c>
      <c r="N11" s="292"/>
      <c r="O11" s="280"/>
      <c r="P11" s="281"/>
      <c r="Q11" s="38" t="s">
        <v>10</v>
      </c>
      <c r="R11" s="39" t="s">
        <v>10</v>
      </c>
      <c r="S11" s="293"/>
      <c r="T11" s="282" t="s">
        <v>10</v>
      </c>
      <c r="U11" s="283" t="s">
        <v>10</v>
      </c>
      <c r="V11" s="284" t="s">
        <v>10</v>
      </c>
      <c r="W11" s="285" t="s">
        <v>10</v>
      </c>
      <c r="X11" s="285" t="s">
        <v>10</v>
      </c>
      <c r="Y11" s="283" t="s">
        <v>10</v>
      </c>
      <c r="Z11" s="285" t="s">
        <v>10</v>
      </c>
      <c r="AA11" s="286" t="s">
        <v>10</v>
      </c>
      <c r="AB11"/>
    </row>
    <row r="12" spans="1:28" ht="12.75" hidden="1" customHeight="1" x14ac:dyDescent="0.25">
      <c r="A12" s="287" t="s">
        <v>109</v>
      </c>
      <c r="B12" s="288" t="s">
        <v>110</v>
      </c>
      <c r="C12" s="287" t="s">
        <v>109</v>
      </c>
      <c r="D12" s="287" t="s">
        <v>10</v>
      </c>
      <c r="E12" s="287" t="s">
        <v>109</v>
      </c>
      <c r="F12" s="287" t="s">
        <v>109</v>
      </c>
      <c r="G12" s="125"/>
      <c r="H12" s="32" t="s">
        <v>10</v>
      </c>
      <c r="I12" s="289" t="s">
        <v>10</v>
      </c>
      <c r="J12" s="290" t="s">
        <v>10</v>
      </c>
      <c r="K12" s="33" t="s">
        <v>10</v>
      </c>
      <c r="L12" s="289" t="s">
        <v>10</v>
      </c>
      <c r="M12" s="290" t="s">
        <v>10</v>
      </c>
      <c r="N12" s="100"/>
      <c r="O12" s="17"/>
      <c r="P12" s="18"/>
      <c r="Q12" s="38" t="s">
        <v>10</v>
      </c>
      <c r="R12" s="39" t="s">
        <v>10</v>
      </c>
      <c r="S12" s="96"/>
      <c r="T12" s="13" t="s">
        <v>10</v>
      </c>
      <c r="U12" s="27" t="s">
        <v>10</v>
      </c>
      <c r="V12" s="28" t="s">
        <v>10</v>
      </c>
      <c r="W12" s="29" t="s">
        <v>10</v>
      </c>
      <c r="X12" s="29" t="s">
        <v>10</v>
      </c>
      <c r="Y12" s="27" t="s">
        <v>10</v>
      </c>
      <c r="Z12" s="29" t="s">
        <v>10</v>
      </c>
      <c r="AA12" s="16" t="s">
        <v>10</v>
      </c>
      <c r="AB12"/>
    </row>
    <row r="13" spans="1:28" ht="12.75" hidden="1" customHeight="1" x14ac:dyDescent="0.25">
      <c r="A13" s="287" t="s">
        <v>109</v>
      </c>
      <c r="B13" s="288" t="s">
        <v>111</v>
      </c>
      <c r="C13" s="287" t="s">
        <v>109</v>
      </c>
      <c r="D13" s="287" t="s">
        <v>10</v>
      </c>
      <c r="E13" s="287" t="s">
        <v>109</v>
      </c>
      <c r="F13" s="287" t="s">
        <v>109</v>
      </c>
      <c r="G13" s="125"/>
      <c r="H13" s="32" t="s">
        <v>10</v>
      </c>
      <c r="I13" s="289" t="s">
        <v>10</v>
      </c>
      <c r="J13" s="290" t="s">
        <v>10</v>
      </c>
      <c r="K13" s="33" t="s">
        <v>10</v>
      </c>
      <c r="L13" s="289" t="s">
        <v>10</v>
      </c>
      <c r="M13" s="290" t="s">
        <v>10</v>
      </c>
      <c r="N13" s="100"/>
      <c r="O13" s="17"/>
      <c r="P13" s="18"/>
      <c r="Q13" s="38" t="s">
        <v>10</v>
      </c>
      <c r="R13" s="39" t="s">
        <v>10</v>
      </c>
      <c r="S13" s="96"/>
      <c r="T13" s="13" t="s">
        <v>10</v>
      </c>
      <c r="U13" s="27" t="s">
        <v>10</v>
      </c>
      <c r="V13" s="28" t="s">
        <v>10</v>
      </c>
      <c r="W13" s="29" t="s">
        <v>10</v>
      </c>
      <c r="X13" s="29" t="s">
        <v>10</v>
      </c>
      <c r="Y13" s="27" t="s">
        <v>10</v>
      </c>
      <c r="Z13" s="29" t="s">
        <v>10</v>
      </c>
      <c r="AA13" s="16" t="s">
        <v>10</v>
      </c>
      <c r="AB13"/>
    </row>
    <row r="14" spans="1:28" ht="20.100000000000001" customHeight="1" x14ac:dyDescent="0.25">
      <c r="A14" s="51">
        <v>0.41666666666666669</v>
      </c>
      <c r="B14" s="116" t="s">
        <v>76</v>
      </c>
      <c r="C14" s="271">
        <v>35</v>
      </c>
      <c r="D14" s="268">
        <f>C14-AB14</f>
        <v>35</v>
      </c>
      <c r="E14" s="129" t="s">
        <v>77</v>
      </c>
      <c r="F14" s="52"/>
      <c r="G14" s="122" t="s">
        <v>95</v>
      </c>
      <c r="H14" s="32"/>
      <c r="I14" s="19"/>
      <c r="J14" s="20"/>
      <c r="K14" s="33" t="s">
        <v>10</v>
      </c>
      <c r="L14" s="19" t="s">
        <v>10</v>
      </c>
      <c r="M14" s="20" t="s">
        <v>10</v>
      </c>
      <c r="N14" s="100" t="s">
        <v>10</v>
      </c>
      <c r="O14" s="19" t="s">
        <v>10</v>
      </c>
      <c r="P14" s="20" t="s">
        <v>10</v>
      </c>
      <c r="Q14" s="38"/>
      <c r="R14" s="39" t="s">
        <v>10</v>
      </c>
      <c r="S14" s="96" t="s">
        <v>10</v>
      </c>
      <c r="T14" s="31">
        <f t="shared" ref="T14:T49" si="0">A14+TIME(2,0,0)</f>
        <v>0.5</v>
      </c>
      <c r="U14" s="64"/>
      <c r="V14" s="65"/>
      <c r="W14" s="66"/>
      <c r="X14" s="66"/>
      <c r="Y14" s="64"/>
      <c r="Z14" s="66"/>
      <c r="AA14" s="67"/>
      <c r="AB14" s="270">
        <v>0</v>
      </c>
    </row>
    <row r="15" spans="1:28" ht="22.5" x14ac:dyDescent="0.25">
      <c r="A15" s="275">
        <v>0.4375</v>
      </c>
      <c r="B15" s="272" t="s">
        <v>82</v>
      </c>
      <c r="C15" s="276">
        <v>175</v>
      </c>
      <c r="D15" s="276" t="s">
        <v>10</v>
      </c>
      <c r="E15" s="277" t="s">
        <v>4</v>
      </c>
      <c r="F15" s="278" t="s">
        <v>118</v>
      </c>
      <c r="G15" s="291" t="s">
        <v>123</v>
      </c>
      <c r="H15" s="32" t="s">
        <v>10</v>
      </c>
      <c r="I15" s="280" t="s">
        <v>10</v>
      </c>
      <c r="J15" s="281" t="s">
        <v>10</v>
      </c>
      <c r="K15" s="33" t="s">
        <v>10</v>
      </c>
      <c r="L15" s="280" t="s">
        <v>10</v>
      </c>
      <c r="M15" s="281" t="s">
        <v>10</v>
      </c>
      <c r="N15" s="292"/>
      <c r="O15" s="280"/>
      <c r="P15" s="281"/>
      <c r="Q15" s="38" t="s">
        <v>10</v>
      </c>
      <c r="R15" s="39" t="s">
        <v>10</v>
      </c>
      <c r="S15" s="293"/>
      <c r="T15" s="282" t="s">
        <v>10</v>
      </c>
      <c r="U15" s="283" t="s">
        <v>10</v>
      </c>
      <c r="V15" s="284" t="s">
        <v>10</v>
      </c>
      <c r="W15" s="285" t="s">
        <v>10</v>
      </c>
      <c r="X15" s="285" t="s">
        <v>10</v>
      </c>
      <c r="Y15" s="283" t="s">
        <v>10</v>
      </c>
      <c r="Z15" s="285" t="s">
        <v>10</v>
      </c>
      <c r="AA15" s="286" t="s">
        <v>10</v>
      </c>
      <c r="AB15"/>
    </row>
    <row r="16" spans="1:28" ht="12.75" hidden="1" customHeight="1" x14ac:dyDescent="0.25">
      <c r="A16" s="287" t="s">
        <v>109</v>
      </c>
      <c r="B16" s="288" t="s">
        <v>110</v>
      </c>
      <c r="C16" s="287" t="s">
        <v>109</v>
      </c>
      <c r="D16" s="287" t="s">
        <v>10</v>
      </c>
      <c r="E16" s="287" t="s">
        <v>109</v>
      </c>
      <c r="F16" s="287" t="s">
        <v>109</v>
      </c>
      <c r="G16" s="125"/>
      <c r="H16" s="32" t="s">
        <v>10</v>
      </c>
      <c r="I16" s="289" t="s">
        <v>10</v>
      </c>
      <c r="J16" s="290" t="s">
        <v>10</v>
      </c>
      <c r="K16" s="33" t="s">
        <v>10</v>
      </c>
      <c r="L16" s="289" t="s">
        <v>10</v>
      </c>
      <c r="M16" s="290" t="s">
        <v>10</v>
      </c>
      <c r="N16" s="100"/>
      <c r="O16" s="17"/>
      <c r="P16" s="18"/>
      <c r="Q16" s="38" t="s">
        <v>10</v>
      </c>
      <c r="R16" s="39" t="s">
        <v>10</v>
      </c>
      <c r="S16" s="96"/>
      <c r="T16" s="13" t="s">
        <v>10</v>
      </c>
      <c r="U16" s="27" t="s">
        <v>10</v>
      </c>
      <c r="V16" s="28" t="s">
        <v>10</v>
      </c>
      <c r="W16" s="29" t="s">
        <v>10</v>
      </c>
      <c r="X16" s="29" t="s">
        <v>10</v>
      </c>
      <c r="Y16" s="27" t="s">
        <v>10</v>
      </c>
      <c r="Z16" s="29" t="s">
        <v>10</v>
      </c>
      <c r="AA16" s="16" t="s">
        <v>10</v>
      </c>
      <c r="AB16"/>
    </row>
    <row r="17" spans="1:28" ht="12.75" hidden="1" customHeight="1" x14ac:dyDescent="0.25">
      <c r="A17" s="287" t="s">
        <v>109</v>
      </c>
      <c r="B17" s="288" t="s">
        <v>111</v>
      </c>
      <c r="C17" s="287" t="s">
        <v>109</v>
      </c>
      <c r="D17" s="287" t="s">
        <v>10</v>
      </c>
      <c r="E17" s="287" t="s">
        <v>109</v>
      </c>
      <c r="F17" s="287" t="s">
        <v>109</v>
      </c>
      <c r="G17" s="125"/>
      <c r="H17" s="32" t="s">
        <v>10</v>
      </c>
      <c r="I17" s="289" t="s">
        <v>10</v>
      </c>
      <c r="J17" s="290" t="s">
        <v>10</v>
      </c>
      <c r="K17" s="33" t="s">
        <v>10</v>
      </c>
      <c r="L17" s="289" t="s">
        <v>10</v>
      </c>
      <c r="M17" s="290" t="s">
        <v>10</v>
      </c>
      <c r="N17" s="100"/>
      <c r="O17" s="17"/>
      <c r="P17" s="18"/>
      <c r="Q17" s="38" t="s">
        <v>10</v>
      </c>
      <c r="R17" s="39" t="s">
        <v>10</v>
      </c>
      <c r="S17" s="96"/>
      <c r="T17" s="13" t="s">
        <v>10</v>
      </c>
      <c r="U17" s="27" t="s">
        <v>10</v>
      </c>
      <c r="V17" s="28" t="s">
        <v>10</v>
      </c>
      <c r="W17" s="29" t="s">
        <v>10</v>
      </c>
      <c r="X17" s="29" t="s">
        <v>10</v>
      </c>
      <c r="Y17" s="27" t="s">
        <v>10</v>
      </c>
      <c r="Z17" s="29" t="s">
        <v>10</v>
      </c>
      <c r="AA17" s="16" t="s">
        <v>10</v>
      </c>
      <c r="AB17"/>
    </row>
    <row r="18" spans="1:28" ht="12.75" hidden="1" customHeight="1" x14ac:dyDescent="0.25">
      <c r="A18" s="287" t="s">
        <v>109</v>
      </c>
      <c r="B18" s="288" t="s">
        <v>112</v>
      </c>
      <c r="C18" s="287" t="s">
        <v>109</v>
      </c>
      <c r="D18" s="287" t="s">
        <v>10</v>
      </c>
      <c r="E18" s="287" t="s">
        <v>109</v>
      </c>
      <c r="F18" s="287" t="s">
        <v>109</v>
      </c>
      <c r="G18" s="125"/>
      <c r="H18" s="32" t="s">
        <v>10</v>
      </c>
      <c r="I18" s="289" t="s">
        <v>10</v>
      </c>
      <c r="J18" s="290" t="s">
        <v>10</v>
      </c>
      <c r="K18" s="33" t="s">
        <v>10</v>
      </c>
      <c r="L18" s="289" t="s">
        <v>10</v>
      </c>
      <c r="M18" s="290" t="s">
        <v>10</v>
      </c>
      <c r="N18" s="100"/>
      <c r="O18" s="17"/>
      <c r="P18" s="18"/>
      <c r="Q18" s="38" t="s">
        <v>10</v>
      </c>
      <c r="R18" s="39" t="s">
        <v>10</v>
      </c>
      <c r="S18" s="96"/>
      <c r="T18" s="13" t="s">
        <v>10</v>
      </c>
      <c r="U18" s="27" t="s">
        <v>10</v>
      </c>
      <c r="V18" s="28" t="s">
        <v>10</v>
      </c>
      <c r="W18" s="29" t="s">
        <v>10</v>
      </c>
      <c r="X18" s="29" t="s">
        <v>10</v>
      </c>
      <c r="Y18" s="27" t="s">
        <v>10</v>
      </c>
      <c r="Z18" s="29" t="s">
        <v>10</v>
      </c>
      <c r="AA18" s="16" t="s">
        <v>10</v>
      </c>
      <c r="AB18"/>
    </row>
    <row r="19" spans="1:28" ht="12.75" hidden="1" customHeight="1" x14ac:dyDescent="0.25">
      <c r="A19" s="287" t="s">
        <v>109</v>
      </c>
      <c r="B19" s="288" t="s">
        <v>113</v>
      </c>
      <c r="C19" s="287" t="s">
        <v>109</v>
      </c>
      <c r="D19" s="287" t="s">
        <v>10</v>
      </c>
      <c r="E19" s="287" t="s">
        <v>109</v>
      </c>
      <c r="F19" s="287" t="s">
        <v>109</v>
      </c>
      <c r="G19" s="125"/>
      <c r="H19" s="32" t="s">
        <v>10</v>
      </c>
      <c r="I19" s="289" t="s">
        <v>10</v>
      </c>
      <c r="J19" s="290" t="s">
        <v>10</v>
      </c>
      <c r="K19" s="33" t="s">
        <v>10</v>
      </c>
      <c r="L19" s="289" t="s">
        <v>10</v>
      </c>
      <c r="M19" s="290" t="s">
        <v>10</v>
      </c>
      <c r="N19" s="100"/>
      <c r="O19" s="17"/>
      <c r="P19" s="18"/>
      <c r="Q19" s="38" t="s">
        <v>10</v>
      </c>
      <c r="R19" s="39" t="s">
        <v>10</v>
      </c>
      <c r="S19" s="96"/>
      <c r="T19" s="13" t="s">
        <v>10</v>
      </c>
      <c r="U19" s="27" t="s">
        <v>10</v>
      </c>
      <c r="V19" s="28" t="s">
        <v>10</v>
      </c>
      <c r="W19" s="29" t="s">
        <v>10</v>
      </c>
      <c r="X19" s="29" t="s">
        <v>10</v>
      </c>
      <c r="Y19" s="27" t="s">
        <v>10</v>
      </c>
      <c r="Z19" s="29" t="s">
        <v>10</v>
      </c>
      <c r="AA19" s="16" t="s">
        <v>10</v>
      </c>
      <c r="AB19"/>
    </row>
    <row r="20" spans="1:28" ht="22.5" x14ac:dyDescent="0.25">
      <c r="A20" s="275">
        <v>0.45833333333333331</v>
      </c>
      <c r="B20" s="272" t="s">
        <v>83</v>
      </c>
      <c r="C20" s="276">
        <v>204</v>
      </c>
      <c r="D20" s="276" t="s">
        <v>10</v>
      </c>
      <c r="E20" s="277" t="s">
        <v>108</v>
      </c>
      <c r="F20" s="278" t="s">
        <v>122</v>
      </c>
      <c r="G20" s="291" t="s">
        <v>102</v>
      </c>
      <c r="H20" s="32" t="s">
        <v>10</v>
      </c>
      <c r="I20" s="280" t="s">
        <v>10</v>
      </c>
      <c r="J20" s="281" t="s">
        <v>10</v>
      </c>
      <c r="K20" s="33" t="s">
        <v>10</v>
      </c>
      <c r="L20" s="280" t="s">
        <v>10</v>
      </c>
      <c r="M20" s="281" t="s">
        <v>10</v>
      </c>
      <c r="N20" s="292"/>
      <c r="O20" s="280"/>
      <c r="P20" s="281"/>
      <c r="Q20" s="38" t="s">
        <v>10</v>
      </c>
      <c r="R20" s="39" t="s">
        <v>10</v>
      </c>
      <c r="S20" s="293"/>
      <c r="T20" s="282" t="s">
        <v>10</v>
      </c>
      <c r="U20" s="283" t="s">
        <v>10</v>
      </c>
      <c r="V20" s="284" t="s">
        <v>10</v>
      </c>
      <c r="W20" s="285" t="s">
        <v>10</v>
      </c>
      <c r="X20" s="285" t="s">
        <v>10</v>
      </c>
      <c r="Y20" s="283" t="s">
        <v>10</v>
      </c>
      <c r="Z20" s="285" t="s">
        <v>10</v>
      </c>
      <c r="AA20" s="286" t="s">
        <v>10</v>
      </c>
      <c r="AB20"/>
    </row>
    <row r="21" spans="1:28" ht="12.75" hidden="1" customHeight="1" x14ac:dyDescent="0.25">
      <c r="A21" s="287" t="s">
        <v>109</v>
      </c>
      <c r="B21" s="288" t="s">
        <v>110</v>
      </c>
      <c r="C21" s="287" t="s">
        <v>109</v>
      </c>
      <c r="D21" s="287" t="s">
        <v>10</v>
      </c>
      <c r="E21" s="287" t="s">
        <v>109</v>
      </c>
      <c r="F21" s="287" t="s">
        <v>109</v>
      </c>
      <c r="G21" s="125"/>
      <c r="H21" s="32" t="s">
        <v>10</v>
      </c>
      <c r="I21" s="289" t="s">
        <v>10</v>
      </c>
      <c r="J21" s="290" t="s">
        <v>10</v>
      </c>
      <c r="K21" s="33" t="s">
        <v>10</v>
      </c>
      <c r="L21" s="289" t="s">
        <v>10</v>
      </c>
      <c r="M21" s="290" t="s">
        <v>10</v>
      </c>
      <c r="N21" s="100"/>
      <c r="O21" s="17"/>
      <c r="P21" s="18"/>
      <c r="Q21" s="38" t="s">
        <v>10</v>
      </c>
      <c r="R21" s="39" t="s">
        <v>10</v>
      </c>
      <c r="S21" s="96"/>
      <c r="T21" s="13" t="s">
        <v>10</v>
      </c>
      <c r="U21" s="27" t="s">
        <v>10</v>
      </c>
      <c r="V21" s="28" t="s">
        <v>10</v>
      </c>
      <c r="W21" s="29" t="s">
        <v>10</v>
      </c>
      <c r="X21" s="29" t="s">
        <v>10</v>
      </c>
      <c r="Y21" s="27" t="s">
        <v>10</v>
      </c>
      <c r="Z21" s="29" t="s">
        <v>10</v>
      </c>
      <c r="AA21" s="16" t="s">
        <v>10</v>
      </c>
      <c r="AB21"/>
    </row>
    <row r="22" spans="1:28" ht="12.75" hidden="1" customHeight="1" x14ac:dyDescent="0.25">
      <c r="A22" s="287" t="s">
        <v>109</v>
      </c>
      <c r="B22" s="288" t="s">
        <v>111</v>
      </c>
      <c r="C22" s="287" t="s">
        <v>109</v>
      </c>
      <c r="D22" s="287" t="s">
        <v>10</v>
      </c>
      <c r="E22" s="287" t="s">
        <v>109</v>
      </c>
      <c r="F22" s="287" t="s">
        <v>109</v>
      </c>
      <c r="G22" s="125"/>
      <c r="H22" s="32" t="s">
        <v>10</v>
      </c>
      <c r="I22" s="289" t="s">
        <v>10</v>
      </c>
      <c r="J22" s="290" t="s">
        <v>10</v>
      </c>
      <c r="K22" s="33" t="s">
        <v>10</v>
      </c>
      <c r="L22" s="289" t="s">
        <v>10</v>
      </c>
      <c r="M22" s="290" t="s">
        <v>10</v>
      </c>
      <c r="N22" s="100"/>
      <c r="O22" s="17"/>
      <c r="P22" s="18"/>
      <c r="Q22" s="38" t="s">
        <v>10</v>
      </c>
      <c r="R22" s="39" t="s">
        <v>10</v>
      </c>
      <c r="S22" s="96"/>
      <c r="T22" s="13" t="s">
        <v>10</v>
      </c>
      <c r="U22" s="27" t="s">
        <v>10</v>
      </c>
      <c r="V22" s="28" t="s">
        <v>10</v>
      </c>
      <c r="W22" s="29" t="s">
        <v>10</v>
      </c>
      <c r="X22" s="29" t="s">
        <v>10</v>
      </c>
      <c r="Y22" s="27" t="s">
        <v>10</v>
      </c>
      <c r="Z22" s="29" t="s">
        <v>10</v>
      </c>
      <c r="AA22" s="16" t="s">
        <v>10</v>
      </c>
      <c r="AB22"/>
    </row>
    <row r="23" spans="1:28" ht="12.75" hidden="1" customHeight="1" x14ac:dyDescent="0.25">
      <c r="A23" s="287" t="s">
        <v>109</v>
      </c>
      <c r="B23" s="288" t="s">
        <v>112</v>
      </c>
      <c r="C23" s="287" t="s">
        <v>109</v>
      </c>
      <c r="D23" s="287" t="s">
        <v>10</v>
      </c>
      <c r="E23" s="287" t="s">
        <v>109</v>
      </c>
      <c r="F23" s="287" t="s">
        <v>109</v>
      </c>
      <c r="G23" s="125"/>
      <c r="H23" s="32" t="s">
        <v>10</v>
      </c>
      <c r="I23" s="289" t="s">
        <v>10</v>
      </c>
      <c r="J23" s="290" t="s">
        <v>10</v>
      </c>
      <c r="K23" s="33" t="s">
        <v>10</v>
      </c>
      <c r="L23" s="289" t="s">
        <v>10</v>
      </c>
      <c r="M23" s="290" t="s">
        <v>10</v>
      </c>
      <c r="N23" s="100"/>
      <c r="O23" s="17"/>
      <c r="P23" s="18"/>
      <c r="Q23" s="38" t="s">
        <v>10</v>
      </c>
      <c r="R23" s="39" t="s">
        <v>10</v>
      </c>
      <c r="S23" s="96"/>
      <c r="T23" s="13" t="s">
        <v>10</v>
      </c>
      <c r="U23" s="27" t="s">
        <v>10</v>
      </c>
      <c r="V23" s="28" t="s">
        <v>10</v>
      </c>
      <c r="W23" s="29" t="s">
        <v>10</v>
      </c>
      <c r="X23" s="29" t="s">
        <v>10</v>
      </c>
      <c r="Y23" s="27" t="s">
        <v>10</v>
      </c>
      <c r="Z23" s="29" t="s">
        <v>10</v>
      </c>
      <c r="AA23" s="16" t="s">
        <v>10</v>
      </c>
      <c r="AB23"/>
    </row>
    <row r="24" spans="1:28" ht="12.75" hidden="1" customHeight="1" x14ac:dyDescent="0.25">
      <c r="A24" s="287" t="s">
        <v>109</v>
      </c>
      <c r="B24" s="288" t="s">
        <v>113</v>
      </c>
      <c r="C24" s="287" t="s">
        <v>109</v>
      </c>
      <c r="D24" s="287" t="s">
        <v>10</v>
      </c>
      <c r="E24" s="287" t="s">
        <v>109</v>
      </c>
      <c r="F24" s="287" t="s">
        <v>109</v>
      </c>
      <c r="G24" s="125"/>
      <c r="H24" s="32" t="s">
        <v>10</v>
      </c>
      <c r="I24" s="289" t="s">
        <v>10</v>
      </c>
      <c r="J24" s="290" t="s">
        <v>10</v>
      </c>
      <c r="K24" s="33" t="s">
        <v>10</v>
      </c>
      <c r="L24" s="289" t="s">
        <v>10</v>
      </c>
      <c r="M24" s="290" t="s">
        <v>10</v>
      </c>
      <c r="N24" s="100"/>
      <c r="O24" s="17"/>
      <c r="P24" s="18"/>
      <c r="Q24" s="38" t="s">
        <v>10</v>
      </c>
      <c r="R24" s="39" t="s">
        <v>10</v>
      </c>
      <c r="S24" s="96"/>
      <c r="T24" s="13" t="s">
        <v>10</v>
      </c>
      <c r="U24" s="27" t="s">
        <v>10</v>
      </c>
      <c r="V24" s="28" t="s">
        <v>10</v>
      </c>
      <c r="W24" s="29" t="s">
        <v>10</v>
      </c>
      <c r="X24" s="29" t="s">
        <v>10</v>
      </c>
      <c r="Y24" s="27" t="s">
        <v>10</v>
      </c>
      <c r="Z24" s="29" t="s">
        <v>10</v>
      </c>
      <c r="AA24" s="16" t="s">
        <v>10</v>
      </c>
      <c r="AB24"/>
    </row>
    <row r="25" spans="1:28" ht="22.5" x14ac:dyDescent="0.25">
      <c r="A25" s="275">
        <v>0.45833333333333331</v>
      </c>
      <c r="B25" s="272" t="s">
        <v>84</v>
      </c>
      <c r="C25" s="276">
        <v>20</v>
      </c>
      <c r="D25" s="276" t="s">
        <v>10</v>
      </c>
      <c r="E25" s="277" t="s">
        <v>4</v>
      </c>
      <c r="F25" s="278" t="s">
        <v>127</v>
      </c>
      <c r="G25" s="279" t="s">
        <v>103</v>
      </c>
      <c r="H25" s="32" t="s">
        <v>10</v>
      </c>
      <c r="I25" s="280" t="s">
        <v>10</v>
      </c>
      <c r="J25" s="281" t="s">
        <v>10</v>
      </c>
      <c r="K25" s="33" t="s">
        <v>10</v>
      </c>
      <c r="L25" s="280" t="s">
        <v>10</v>
      </c>
      <c r="M25" s="281" t="s">
        <v>10</v>
      </c>
      <c r="N25" s="292"/>
      <c r="O25" s="280"/>
      <c r="P25" s="281"/>
      <c r="Q25" s="38" t="s">
        <v>10</v>
      </c>
      <c r="R25" s="39" t="s">
        <v>10</v>
      </c>
      <c r="S25" s="293"/>
      <c r="T25" s="282" t="s">
        <v>10</v>
      </c>
      <c r="U25" s="283" t="s">
        <v>10</v>
      </c>
      <c r="V25" s="284" t="s">
        <v>10</v>
      </c>
      <c r="W25" s="285" t="s">
        <v>10</v>
      </c>
      <c r="X25" s="285" t="s">
        <v>10</v>
      </c>
      <c r="Y25" s="283" t="s">
        <v>10</v>
      </c>
      <c r="Z25" s="285" t="s">
        <v>10</v>
      </c>
      <c r="AA25" s="286" t="s">
        <v>10</v>
      </c>
      <c r="AB25"/>
    </row>
    <row r="26" spans="1:28" ht="22.5" customHeight="1" x14ac:dyDescent="0.25">
      <c r="A26" s="275">
        <v>0.5</v>
      </c>
      <c r="B26" s="272" t="s">
        <v>85</v>
      </c>
      <c r="C26" s="276">
        <v>65</v>
      </c>
      <c r="D26" s="276" t="s">
        <v>10</v>
      </c>
      <c r="E26" s="277" t="s">
        <v>4</v>
      </c>
      <c r="F26" s="278" t="s">
        <v>120</v>
      </c>
      <c r="G26" s="279" t="s">
        <v>116</v>
      </c>
      <c r="H26" s="32" t="s">
        <v>10</v>
      </c>
      <c r="I26" s="280" t="s">
        <v>10</v>
      </c>
      <c r="J26" s="281" t="s">
        <v>10</v>
      </c>
      <c r="K26" s="33" t="s">
        <v>10</v>
      </c>
      <c r="L26" s="280" t="s">
        <v>10</v>
      </c>
      <c r="M26" s="281" t="s">
        <v>10</v>
      </c>
      <c r="N26" s="292"/>
      <c r="O26" s="280"/>
      <c r="P26" s="281"/>
      <c r="Q26" s="38" t="s">
        <v>10</v>
      </c>
      <c r="R26" s="39" t="s">
        <v>10</v>
      </c>
      <c r="S26" s="293"/>
      <c r="T26" s="282" t="s">
        <v>10</v>
      </c>
      <c r="U26" s="283" t="s">
        <v>10</v>
      </c>
      <c r="V26" s="284" t="s">
        <v>10</v>
      </c>
      <c r="W26" s="285" t="s">
        <v>10</v>
      </c>
      <c r="X26" s="285" t="s">
        <v>10</v>
      </c>
      <c r="Y26" s="283" t="s">
        <v>10</v>
      </c>
      <c r="Z26" s="285" t="s">
        <v>10</v>
      </c>
      <c r="AA26" s="286" t="s">
        <v>10</v>
      </c>
      <c r="AB26"/>
    </row>
    <row r="27" spans="1:28" ht="12.75" hidden="1" customHeight="1" x14ac:dyDescent="0.25">
      <c r="A27" s="287" t="s">
        <v>109</v>
      </c>
      <c r="B27" s="288" t="s">
        <v>110</v>
      </c>
      <c r="C27" s="287" t="s">
        <v>109</v>
      </c>
      <c r="D27" s="287" t="s">
        <v>10</v>
      </c>
      <c r="E27" s="287" t="s">
        <v>109</v>
      </c>
      <c r="F27" s="287" t="s">
        <v>109</v>
      </c>
      <c r="G27" s="125"/>
      <c r="H27" s="32" t="s">
        <v>10</v>
      </c>
      <c r="I27" s="289" t="s">
        <v>10</v>
      </c>
      <c r="J27" s="290" t="s">
        <v>10</v>
      </c>
      <c r="K27" s="33" t="s">
        <v>10</v>
      </c>
      <c r="L27" s="289" t="s">
        <v>10</v>
      </c>
      <c r="M27" s="290" t="s">
        <v>10</v>
      </c>
      <c r="N27" s="100"/>
      <c r="O27" s="17"/>
      <c r="P27" s="18"/>
      <c r="Q27" s="38" t="s">
        <v>10</v>
      </c>
      <c r="R27" s="39" t="s">
        <v>10</v>
      </c>
      <c r="S27" s="96"/>
      <c r="T27" s="13" t="s">
        <v>10</v>
      </c>
      <c r="U27" s="27" t="s">
        <v>10</v>
      </c>
      <c r="V27" s="28" t="s">
        <v>10</v>
      </c>
      <c r="W27" s="29" t="s">
        <v>10</v>
      </c>
      <c r="X27" s="29" t="s">
        <v>10</v>
      </c>
      <c r="Y27" s="27" t="s">
        <v>10</v>
      </c>
      <c r="Z27" s="29" t="s">
        <v>10</v>
      </c>
      <c r="AA27" s="16" t="s">
        <v>10</v>
      </c>
      <c r="AB27"/>
    </row>
    <row r="28" spans="1:28" ht="12.75" hidden="1" customHeight="1" x14ac:dyDescent="0.25">
      <c r="A28" s="287" t="s">
        <v>109</v>
      </c>
      <c r="B28" s="288" t="s">
        <v>111</v>
      </c>
      <c r="C28" s="287" t="s">
        <v>109</v>
      </c>
      <c r="D28" s="287" t="s">
        <v>10</v>
      </c>
      <c r="E28" s="287" t="s">
        <v>109</v>
      </c>
      <c r="F28" s="287" t="s">
        <v>109</v>
      </c>
      <c r="G28" s="125"/>
      <c r="H28" s="32" t="s">
        <v>10</v>
      </c>
      <c r="I28" s="289" t="s">
        <v>10</v>
      </c>
      <c r="J28" s="290" t="s">
        <v>10</v>
      </c>
      <c r="K28" s="33" t="s">
        <v>10</v>
      </c>
      <c r="L28" s="289" t="s">
        <v>10</v>
      </c>
      <c r="M28" s="290" t="s">
        <v>10</v>
      </c>
      <c r="N28" s="100"/>
      <c r="O28" s="17"/>
      <c r="P28" s="18"/>
      <c r="Q28" s="38" t="s">
        <v>10</v>
      </c>
      <c r="R28" s="39" t="s">
        <v>10</v>
      </c>
      <c r="S28" s="96"/>
      <c r="T28" s="13" t="s">
        <v>10</v>
      </c>
      <c r="U28" s="27" t="s">
        <v>10</v>
      </c>
      <c r="V28" s="28" t="s">
        <v>10</v>
      </c>
      <c r="W28" s="29" t="s">
        <v>10</v>
      </c>
      <c r="X28" s="29" t="s">
        <v>10</v>
      </c>
      <c r="Y28" s="27" t="s">
        <v>10</v>
      </c>
      <c r="Z28" s="29" t="s">
        <v>10</v>
      </c>
      <c r="AA28" s="16" t="s">
        <v>10</v>
      </c>
      <c r="AB28"/>
    </row>
    <row r="29" spans="1:28" ht="22.5" customHeight="1" x14ac:dyDescent="0.25">
      <c r="A29" s="275">
        <v>0.51041666666666663</v>
      </c>
      <c r="B29" s="272" t="s">
        <v>86</v>
      </c>
      <c r="C29" s="276">
        <v>41</v>
      </c>
      <c r="D29" s="276" t="s">
        <v>10</v>
      </c>
      <c r="E29" s="277" t="s">
        <v>4</v>
      </c>
      <c r="F29" s="278" t="s">
        <v>121</v>
      </c>
      <c r="G29" s="279" t="s">
        <v>101</v>
      </c>
      <c r="H29" s="32" t="s">
        <v>10</v>
      </c>
      <c r="I29" s="280" t="s">
        <v>10</v>
      </c>
      <c r="J29" s="281" t="s">
        <v>10</v>
      </c>
      <c r="K29" s="33" t="s">
        <v>10</v>
      </c>
      <c r="L29" s="280" t="s">
        <v>10</v>
      </c>
      <c r="M29" s="281" t="s">
        <v>10</v>
      </c>
      <c r="N29" s="292"/>
      <c r="O29" s="280"/>
      <c r="P29" s="281"/>
      <c r="Q29" s="38" t="s">
        <v>10</v>
      </c>
      <c r="R29" s="39" t="s">
        <v>10</v>
      </c>
      <c r="S29" s="293"/>
      <c r="T29" s="282" t="s">
        <v>10</v>
      </c>
      <c r="U29" s="283" t="s">
        <v>10</v>
      </c>
      <c r="V29" s="284" t="s">
        <v>10</v>
      </c>
      <c r="W29" s="285" t="s">
        <v>10</v>
      </c>
      <c r="X29" s="285" t="s">
        <v>10</v>
      </c>
      <c r="Y29" s="283" t="s">
        <v>10</v>
      </c>
      <c r="Z29" s="285" t="s">
        <v>10</v>
      </c>
      <c r="AA29" s="286" t="s">
        <v>10</v>
      </c>
      <c r="AB29"/>
    </row>
    <row r="30" spans="1:28" ht="20.100000000000001" customHeight="1" x14ac:dyDescent="0.25">
      <c r="A30" s="51">
        <v>0.45833333333333331</v>
      </c>
      <c r="B30" s="116" t="s">
        <v>76</v>
      </c>
      <c r="C30" s="271">
        <v>35</v>
      </c>
      <c r="D30" s="268">
        <f t="shared" ref="D30:D49" si="1">C30-AB30</f>
        <v>33</v>
      </c>
      <c r="E30" s="129" t="s">
        <v>77</v>
      </c>
      <c r="F30" s="52"/>
      <c r="G30" s="122" t="s">
        <v>96</v>
      </c>
      <c r="H30" s="32"/>
      <c r="I30" s="19"/>
      <c r="J30" s="20"/>
      <c r="K30" s="33" t="s">
        <v>10</v>
      </c>
      <c r="L30" s="19" t="s">
        <v>10</v>
      </c>
      <c r="M30" s="20" t="s">
        <v>10</v>
      </c>
      <c r="N30" s="100" t="s">
        <v>10</v>
      </c>
      <c r="O30" s="19" t="s">
        <v>10</v>
      </c>
      <c r="P30" s="20" t="s">
        <v>10</v>
      </c>
      <c r="Q30" s="38"/>
      <c r="R30" s="39" t="s">
        <v>10</v>
      </c>
      <c r="S30" s="96" t="s">
        <v>10</v>
      </c>
      <c r="T30" s="31">
        <f t="shared" si="0"/>
        <v>0.54166666666666663</v>
      </c>
      <c r="U30" s="64"/>
      <c r="V30" s="65"/>
      <c r="W30" s="66"/>
      <c r="X30" s="66"/>
      <c r="Y30" s="64"/>
      <c r="Z30" s="66"/>
      <c r="AA30" s="67"/>
      <c r="AB30" s="270">
        <v>2</v>
      </c>
    </row>
    <row r="31" spans="1:28" ht="20.100000000000001" customHeight="1" x14ac:dyDescent="0.25">
      <c r="A31" s="51">
        <v>0.5</v>
      </c>
      <c r="B31" s="116" t="s">
        <v>76</v>
      </c>
      <c r="C31" s="271">
        <v>35</v>
      </c>
      <c r="D31" s="268">
        <f>C31-AB31</f>
        <v>25</v>
      </c>
      <c r="E31" s="129" t="s">
        <v>77</v>
      </c>
      <c r="F31" s="52"/>
      <c r="G31" s="122" t="s">
        <v>3</v>
      </c>
      <c r="H31" s="32"/>
      <c r="I31" s="19"/>
      <c r="J31" s="20"/>
      <c r="K31" s="33" t="s">
        <v>10</v>
      </c>
      <c r="L31" s="19" t="s">
        <v>10</v>
      </c>
      <c r="M31" s="20" t="s">
        <v>10</v>
      </c>
      <c r="N31" s="100" t="s">
        <v>10</v>
      </c>
      <c r="O31" s="19" t="s">
        <v>10</v>
      </c>
      <c r="P31" s="20" t="s">
        <v>10</v>
      </c>
      <c r="Q31" s="38"/>
      <c r="R31" s="39" t="s">
        <v>10</v>
      </c>
      <c r="S31" s="96" t="s">
        <v>10</v>
      </c>
      <c r="T31" s="31">
        <f>A31+TIME(2,0,0)</f>
        <v>0.58333333333333337</v>
      </c>
      <c r="U31" s="64"/>
      <c r="V31" s="65"/>
      <c r="W31" s="66"/>
      <c r="X31" s="66"/>
      <c r="Y31" s="64"/>
      <c r="Z31" s="66"/>
      <c r="AA31" s="67"/>
      <c r="AB31" s="270">
        <v>10</v>
      </c>
    </row>
    <row r="32" spans="1:28" ht="20.100000000000001" customHeight="1" x14ac:dyDescent="0.25">
      <c r="A32" s="51">
        <v>0.52083333333333337</v>
      </c>
      <c r="B32" s="116" t="s">
        <v>78</v>
      </c>
      <c r="C32" s="269">
        <v>45</v>
      </c>
      <c r="D32" s="268">
        <f>C32-AB32</f>
        <v>31</v>
      </c>
      <c r="E32" s="129" t="s">
        <v>77</v>
      </c>
      <c r="F32" s="52"/>
      <c r="G32" s="122" t="s">
        <v>91</v>
      </c>
      <c r="H32" s="32"/>
      <c r="I32" s="19"/>
      <c r="J32" s="20"/>
      <c r="K32" s="33"/>
      <c r="L32" s="19"/>
      <c r="M32" s="20"/>
      <c r="N32" s="100" t="s">
        <v>10</v>
      </c>
      <c r="O32" s="19" t="s">
        <v>10</v>
      </c>
      <c r="P32" s="20" t="s">
        <v>10</v>
      </c>
      <c r="Q32" s="38"/>
      <c r="R32" s="39" t="s">
        <v>10</v>
      </c>
      <c r="S32" s="96" t="s">
        <v>10</v>
      </c>
      <c r="T32" s="31"/>
      <c r="U32" s="64"/>
      <c r="V32" s="65"/>
      <c r="W32" s="66"/>
      <c r="X32" s="66"/>
      <c r="Y32" s="64"/>
      <c r="Z32" s="66"/>
      <c r="AA32" s="67"/>
      <c r="AB32" s="270">
        <v>14</v>
      </c>
    </row>
    <row r="33" spans="1:28" ht="22.5" customHeight="1" x14ac:dyDescent="0.25">
      <c r="A33" s="275">
        <v>4.1666666666666664E-2</v>
      </c>
      <c r="B33" s="272" t="s">
        <v>87</v>
      </c>
      <c r="C33" s="276">
        <v>72</v>
      </c>
      <c r="D33" s="276" t="s">
        <v>10</v>
      </c>
      <c r="E33" s="277" t="s">
        <v>4</v>
      </c>
      <c r="F33" s="278" t="s">
        <v>119</v>
      </c>
      <c r="G33" s="279" t="s">
        <v>100</v>
      </c>
      <c r="H33" s="32" t="s">
        <v>10</v>
      </c>
      <c r="I33" s="280" t="s">
        <v>10</v>
      </c>
      <c r="J33" s="281" t="s">
        <v>10</v>
      </c>
      <c r="K33" s="33" t="s">
        <v>10</v>
      </c>
      <c r="L33" s="280" t="s">
        <v>10</v>
      </c>
      <c r="M33" s="281" t="s">
        <v>10</v>
      </c>
      <c r="N33" s="292"/>
      <c r="O33" s="280"/>
      <c r="P33" s="281"/>
      <c r="Q33" s="38" t="s">
        <v>10</v>
      </c>
      <c r="R33" s="39" t="s">
        <v>10</v>
      </c>
      <c r="S33" s="293"/>
      <c r="T33" s="282" t="s">
        <v>10</v>
      </c>
      <c r="U33" s="283" t="s">
        <v>10</v>
      </c>
      <c r="V33" s="284" t="s">
        <v>10</v>
      </c>
      <c r="W33" s="285" t="s">
        <v>10</v>
      </c>
      <c r="X33" s="285" t="s">
        <v>10</v>
      </c>
      <c r="Y33" s="283" t="s">
        <v>10</v>
      </c>
      <c r="Z33" s="285" t="s">
        <v>10</v>
      </c>
      <c r="AA33" s="286" t="s">
        <v>10</v>
      </c>
      <c r="AB33"/>
    </row>
    <row r="34" spans="1:28" ht="12.75" hidden="1" customHeight="1" x14ac:dyDescent="0.25">
      <c r="A34" s="287" t="s">
        <v>109</v>
      </c>
      <c r="B34" s="288" t="s">
        <v>110</v>
      </c>
      <c r="C34" s="287" t="s">
        <v>109</v>
      </c>
      <c r="D34" s="287" t="s">
        <v>10</v>
      </c>
      <c r="E34" s="287" t="s">
        <v>109</v>
      </c>
      <c r="F34" s="287" t="s">
        <v>109</v>
      </c>
      <c r="G34" s="125"/>
      <c r="H34" s="32" t="s">
        <v>10</v>
      </c>
      <c r="I34" s="289" t="s">
        <v>10</v>
      </c>
      <c r="J34" s="290" t="s">
        <v>10</v>
      </c>
      <c r="K34" s="33" t="s">
        <v>10</v>
      </c>
      <c r="L34" s="289" t="s">
        <v>10</v>
      </c>
      <c r="M34" s="290" t="s">
        <v>10</v>
      </c>
      <c r="N34" s="100"/>
      <c r="O34" s="17"/>
      <c r="P34" s="18"/>
      <c r="Q34" s="38" t="s">
        <v>10</v>
      </c>
      <c r="R34" s="39" t="s">
        <v>10</v>
      </c>
      <c r="S34" s="96"/>
      <c r="T34" s="13" t="s">
        <v>10</v>
      </c>
      <c r="U34" s="27" t="s">
        <v>10</v>
      </c>
      <c r="V34" s="28" t="s">
        <v>10</v>
      </c>
      <c r="W34" s="29" t="s">
        <v>10</v>
      </c>
      <c r="X34" s="29" t="s">
        <v>10</v>
      </c>
      <c r="Y34" s="27" t="s">
        <v>10</v>
      </c>
      <c r="Z34" s="29" t="s">
        <v>10</v>
      </c>
      <c r="AA34" s="16" t="s">
        <v>10</v>
      </c>
      <c r="AB34"/>
    </row>
    <row r="35" spans="1:28" ht="12.75" hidden="1" customHeight="1" x14ac:dyDescent="0.25">
      <c r="A35" s="287" t="s">
        <v>109</v>
      </c>
      <c r="B35" s="288" t="s">
        <v>111</v>
      </c>
      <c r="C35" s="287" t="s">
        <v>109</v>
      </c>
      <c r="D35" s="287" t="s">
        <v>10</v>
      </c>
      <c r="E35" s="287" t="s">
        <v>109</v>
      </c>
      <c r="F35" s="287" t="s">
        <v>109</v>
      </c>
      <c r="G35" s="125"/>
      <c r="H35" s="32" t="s">
        <v>10</v>
      </c>
      <c r="I35" s="289" t="s">
        <v>10</v>
      </c>
      <c r="J35" s="290" t="s">
        <v>10</v>
      </c>
      <c r="K35" s="33" t="s">
        <v>10</v>
      </c>
      <c r="L35" s="289" t="s">
        <v>10</v>
      </c>
      <c r="M35" s="290" t="s">
        <v>10</v>
      </c>
      <c r="N35" s="100"/>
      <c r="O35" s="17"/>
      <c r="P35" s="18"/>
      <c r="Q35" s="38" t="s">
        <v>10</v>
      </c>
      <c r="R35" s="39" t="s">
        <v>10</v>
      </c>
      <c r="S35" s="96"/>
      <c r="T35" s="13" t="s">
        <v>10</v>
      </c>
      <c r="U35" s="27" t="s">
        <v>10</v>
      </c>
      <c r="V35" s="28" t="s">
        <v>10</v>
      </c>
      <c r="W35" s="29" t="s">
        <v>10</v>
      </c>
      <c r="X35" s="29" t="s">
        <v>10</v>
      </c>
      <c r="Y35" s="27" t="s">
        <v>10</v>
      </c>
      <c r="Z35" s="29" t="s">
        <v>10</v>
      </c>
      <c r="AA35" s="16" t="s">
        <v>10</v>
      </c>
      <c r="AB35"/>
    </row>
    <row r="36" spans="1:28" ht="22.5" x14ac:dyDescent="0.25">
      <c r="A36" s="275">
        <v>4.1666666666666664E-2</v>
      </c>
      <c r="B36" s="272" t="s">
        <v>88</v>
      </c>
      <c r="C36" s="276">
        <v>200</v>
      </c>
      <c r="D36" s="276" t="s">
        <v>10</v>
      </c>
      <c r="E36" s="277" t="s">
        <v>4</v>
      </c>
      <c r="F36" s="278" t="s">
        <v>119</v>
      </c>
      <c r="G36" s="291" t="s">
        <v>126</v>
      </c>
      <c r="H36" s="32" t="s">
        <v>10</v>
      </c>
      <c r="I36" s="280" t="s">
        <v>10</v>
      </c>
      <c r="J36" s="281" t="s">
        <v>10</v>
      </c>
      <c r="K36" s="33" t="s">
        <v>10</v>
      </c>
      <c r="L36" s="280" t="s">
        <v>10</v>
      </c>
      <c r="M36" s="281" t="s">
        <v>10</v>
      </c>
      <c r="N36" s="292"/>
      <c r="O36" s="280"/>
      <c r="P36" s="281"/>
      <c r="Q36" s="38" t="s">
        <v>10</v>
      </c>
      <c r="R36" s="39" t="s">
        <v>10</v>
      </c>
      <c r="S36" s="293"/>
      <c r="T36" s="282" t="s">
        <v>10</v>
      </c>
      <c r="U36" s="283" t="s">
        <v>10</v>
      </c>
      <c r="V36" s="284" t="s">
        <v>10</v>
      </c>
      <c r="W36" s="285" t="s">
        <v>10</v>
      </c>
      <c r="X36" s="285" t="s">
        <v>10</v>
      </c>
      <c r="Y36" s="283" t="s">
        <v>10</v>
      </c>
      <c r="Z36" s="285" t="s">
        <v>10</v>
      </c>
      <c r="AA36" s="286" t="s">
        <v>10</v>
      </c>
      <c r="AB36"/>
    </row>
    <row r="37" spans="1:28" ht="12.75" hidden="1" customHeight="1" x14ac:dyDescent="0.25">
      <c r="A37" s="287" t="s">
        <v>109</v>
      </c>
      <c r="B37" s="288" t="s">
        <v>110</v>
      </c>
      <c r="C37" s="287" t="s">
        <v>109</v>
      </c>
      <c r="D37" s="287" t="s">
        <v>10</v>
      </c>
      <c r="E37" s="287" t="s">
        <v>109</v>
      </c>
      <c r="F37" s="287" t="s">
        <v>109</v>
      </c>
      <c r="G37" s="125"/>
      <c r="H37" s="32" t="s">
        <v>10</v>
      </c>
      <c r="I37" s="289" t="s">
        <v>10</v>
      </c>
      <c r="J37" s="290" t="s">
        <v>10</v>
      </c>
      <c r="K37" s="33" t="s">
        <v>10</v>
      </c>
      <c r="L37" s="289" t="s">
        <v>10</v>
      </c>
      <c r="M37" s="290" t="s">
        <v>10</v>
      </c>
      <c r="N37" s="100"/>
      <c r="O37" s="17"/>
      <c r="P37" s="18"/>
      <c r="Q37" s="38" t="s">
        <v>10</v>
      </c>
      <c r="R37" s="39" t="s">
        <v>10</v>
      </c>
      <c r="S37" s="96"/>
      <c r="T37" s="13" t="s">
        <v>10</v>
      </c>
      <c r="U37" s="27" t="s">
        <v>10</v>
      </c>
      <c r="V37" s="28" t="s">
        <v>10</v>
      </c>
      <c r="W37" s="29" t="s">
        <v>10</v>
      </c>
      <c r="X37" s="29" t="s">
        <v>10</v>
      </c>
      <c r="Y37" s="27" t="s">
        <v>10</v>
      </c>
      <c r="Z37" s="29" t="s">
        <v>10</v>
      </c>
      <c r="AA37" s="16" t="s">
        <v>10</v>
      </c>
      <c r="AB37"/>
    </row>
    <row r="38" spans="1:28" ht="12.75" hidden="1" customHeight="1" x14ac:dyDescent="0.25">
      <c r="A38" s="287" t="s">
        <v>109</v>
      </c>
      <c r="B38" s="288" t="s">
        <v>111</v>
      </c>
      <c r="C38" s="287" t="s">
        <v>109</v>
      </c>
      <c r="D38" s="287" t="s">
        <v>10</v>
      </c>
      <c r="E38" s="287" t="s">
        <v>109</v>
      </c>
      <c r="F38" s="287" t="s">
        <v>109</v>
      </c>
      <c r="G38" s="125"/>
      <c r="H38" s="32" t="s">
        <v>10</v>
      </c>
      <c r="I38" s="289" t="s">
        <v>10</v>
      </c>
      <c r="J38" s="290" t="s">
        <v>10</v>
      </c>
      <c r="K38" s="33" t="s">
        <v>10</v>
      </c>
      <c r="L38" s="289" t="s">
        <v>10</v>
      </c>
      <c r="M38" s="290" t="s">
        <v>10</v>
      </c>
      <c r="N38" s="100"/>
      <c r="O38" s="17"/>
      <c r="P38" s="18"/>
      <c r="Q38" s="38" t="s">
        <v>10</v>
      </c>
      <c r="R38" s="39" t="s">
        <v>10</v>
      </c>
      <c r="S38" s="96"/>
      <c r="T38" s="13" t="s">
        <v>10</v>
      </c>
      <c r="U38" s="27" t="s">
        <v>10</v>
      </c>
      <c r="V38" s="28" t="s">
        <v>10</v>
      </c>
      <c r="W38" s="29" t="s">
        <v>10</v>
      </c>
      <c r="X38" s="29" t="s">
        <v>10</v>
      </c>
      <c r="Y38" s="27" t="s">
        <v>10</v>
      </c>
      <c r="Z38" s="29" t="s">
        <v>10</v>
      </c>
      <c r="AA38" s="16" t="s">
        <v>10</v>
      </c>
      <c r="AB38"/>
    </row>
    <row r="39" spans="1:28" ht="12.75" hidden="1" customHeight="1" x14ac:dyDescent="0.25">
      <c r="A39" s="287" t="s">
        <v>109</v>
      </c>
      <c r="B39" s="288" t="s">
        <v>112</v>
      </c>
      <c r="C39" s="287" t="s">
        <v>109</v>
      </c>
      <c r="D39" s="287" t="s">
        <v>10</v>
      </c>
      <c r="E39" s="287" t="s">
        <v>109</v>
      </c>
      <c r="F39" s="287" t="s">
        <v>109</v>
      </c>
      <c r="G39" s="125"/>
      <c r="H39" s="32" t="s">
        <v>10</v>
      </c>
      <c r="I39" s="289" t="s">
        <v>10</v>
      </c>
      <c r="J39" s="290" t="s">
        <v>10</v>
      </c>
      <c r="K39" s="33" t="s">
        <v>10</v>
      </c>
      <c r="L39" s="289" t="s">
        <v>10</v>
      </c>
      <c r="M39" s="290" t="s">
        <v>10</v>
      </c>
      <c r="N39" s="100"/>
      <c r="O39" s="17"/>
      <c r="P39" s="18"/>
      <c r="Q39" s="38" t="s">
        <v>10</v>
      </c>
      <c r="R39" s="39" t="s">
        <v>10</v>
      </c>
      <c r="S39" s="96"/>
      <c r="T39" s="13" t="s">
        <v>10</v>
      </c>
      <c r="U39" s="27" t="s">
        <v>10</v>
      </c>
      <c r="V39" s="28" t="s">
        <v>10</v>
      </c>
      <c r="W39" s="29" t="s">
        <v>10</v>
      </c>
      <c r="X39" s="29" t="s">
        <v>10</v>
      </c>
      <c r="Y39" s="27" t="s">
        <v>10</v>
      </c>
      <c r="Z39" s="29" t="s">
        <v>10</v>
      </c>
      <c r="AA39" s="16" t="s">
        <v>10</v>
      </c>
      <c r="AB39"/>
    </row>
    <row r="40" spans="1:28" ht="12.75" hidden="1" customHeight="1" x14ac:dyDescent="0.25">
      <c r="A40" s="287" t="s">
        <v>109</v>
      </c>
      <c r="B40" s="288" t="s">
        <v>113</v>
      </c>
      <c r="C40" s="287" t="s">
        <v>109</v>
      </c>
      <c r="D40" s="287" t="s">
        <v>10</v>
      </c>
      <c r="E40" s="287" t="s">
        <v>109</v>
      </c>
      <c r="F40" s="287" t="s">
        <v>109</v>
      </c>
      <c r="G40" s="125"/>
      <c r="H40" s="32" t="s">
        <v>10</v>
      </c>
      <c r="I40" s="289" t="s">
        <v>10</v>
      </c>
      <c r="J40" s="290" t="s">
        <v>10</v>
      </c>
      <c r="K40" s="33" t="s">
        <v>10</v>
      </c>
      <c r="L40" s="289" t="s">
        <v>10</v>
      </c>
      <c r="M40" s="290" t="s">
        <v>10</v>
      </c>
      <c r="N40" s="100"/>
      <c r="O40" s="17"/>
      <c r="P40" s="18"/>
      <c r="Q40" s="38" t="s">
        <v>10</v>
      </c>
      <c r="R40" s="39" t="s">
        <v>10</v>
      </c>
      <c r="S40" s="96"/>
      <c r="T40" s="13" t="s">
        <v>10</v>
      </c>
      <c r="U40" s="27" t="s">
        <v>10</v>
      </c>
      <c r="V40" s="28" t="s">
        <v>10</v>
      </c>
      <c r="W40" s="29" t="s">
        <v>10</v>
      </c>
      <c r="X40" s="29" t="s">
        <v>10</v>
      </c>
      <c r="Y40" s="27" t="s">
        <v>10</v>
      </c>
      <c r="Z40" s="29" t="s">
        <v>10</v>
      </c>
      <c r="AA40" s="16" t="s">
        <v>10</v>
      </c>
      <c r="AB40"/>
    </row>
    <row r="41" spans="1:28" ht="18" customHeight="1" x14ac:dyDescent="0.25">
      <c r="A41" s="51">
        <v>4.1666666666666664E-2</v>
      </c>
      <c r="B41" s="116" t="s">
        <v>78</v>
      </c>
      <c r="C41" s="269">
        <v>45</v>
      </c>
      <c r="D41" s="268">
        <f t="shared" si="1"/>
        <v>45</v>
      </c>
      <c r="E41" s="129" t="s">
        <v>77</v>
      </c>
      <c r="F41" s="52"/>
      <c r="G41" s="122" t="s">
        <v>95</v>
      </c>
      <c r="H41" s="32"/>
      <c r="I41" s="19"/>
      <c r="J41" s="20"/>
      <c r="K41" s="33" t="s">
        <v>10</v>
      </c>
      <c r="L41" s="19" t="s">
        <v>10</v>
      </c>
      <c r="M41" s="20" t="s">
        <v>10</v>
      </c>
      <c r="N41" s="100" t="s">
        <v>10</v>
      </c>
      <c r="O41" s="19" t="s">
        <v>10</v>
      </c>
      <c r="P41" s="20" t="s">
        <v>10</v>
      </c>
      <c r="Q41" s="38"/>
      <c r="R41" s="39" t="s">
        <v>10</v>
      </c>
      <c r="S41" s="96" t="s">
        <v>10</v>
      </c>
      <c r="T41" s="31">
        <f t="shared" si="0"/>
        <v>0.125</v>
      </c>
      <c r="U41" s="64"/>
      <c r="V41" s="65"/>
      <c r="W41" s="66"/>
      <c r="X41" s="66"/>
      <c r="Y41" s="64"/>
      <c r="Z41" s="66"/>
      <c r="AA41" s="67"/>
      <c r="AB41" s="270">
        <v>0</v>
      </c>
    </row>
    <row r="42" spans="1:28" ht="18" customHeight="1" x14ac:dyDescent="0.25">
      <c r="A42" s="51">
        <v>5.2083333333333336E-2</v>
      </c>
      <c r="B42" s="116" t="s">
        <v>78</v>
      </c>
      <c r="C42" s="269">
        <v>45</v>
      </c>
      <c r="D42" s="268">
        <f>C42-AB42</f>
        <v>7</v>
      </c>
      <c r="E42" s="129" t="s">
        <v>77</v>
      </c>
      <c r="F42" s="52"/>
      <c r="G42" s="122" t="s">
        <v>89</v>
      </c>
      <c r="H42" s="32"/>
      <c r="I42" s="19"/>
      <c r="J42" s="20"/>
      <c r="K42" s="33"/>
      <c r="L42" s="19"/>
      <c r="M42" s="20"/>
      <c r="N42" s="100" t="s">
        <v>10</v>
      </c>
      <c r="O42" s="19" t="s">
        <v>10</v>
      </c>
      <c r="P42" s="20" t="s">
        <v>10</v>
      </c>
      <c r="Q42" s="38"/>
      <c r="R42" s="39" t="s">
        <v>10</v>
      </c>
      <c r="S42" s="96" t="s">
        <v>10</v>
      </c>
      <c r="T42" s="31">
        <f t="shared" si="0"/>
        <v>0.13541666666666666</v>
      </c>
      <c r="U42" s="64"/>
      <c r="V42" s="65"/>
      <c r="W42" s="66"/>
      <c r="X42" s="66"/>
      <c r="Y42" s="64"/>
      <c r="Z42" s="66"/>
      <c r="AA42" s="67"/>
      <c r="AB42" s="270">
        <v>38</v>
      </c>
    </row>
    <row r="43" spans="1:28" ht="18" customHeight="1" x14ac:dyDescent="0.25">
      <c r="A43" s="51">
        <v>6.25E-2</v>
      </c>
      <c r="B43" s="116" t="s">
        <v>78</v>
      </c>
      <c r="C43" s="269">
        <v>45</v>
      </c>
      <c r="D43" s="268">
        <f t="shared" si="1"/>
        <v>45</v>
      </c>
      <c r="E43" s="129" t="s">
        <v>77</v>
      </c>
      <c r="F43" s="52"/>
      <c r="G43" s="122" t="s">
        <v>90</v>
      </c>
      <c r="H43" s="32"/>
      <c r="I43" s="19"/>
      <c r="J43" s="20"/>
      <c r="K43" s="33" t="s">
        <v>10</v>
      </c>
      <c r="L43" s="19" t="s">
        <v>10</v>
      </c>
      <c r="M43" s="20" t="s">
        <v>10</v>
      </c>
      <c r="N43" s="100" t="s">
        <v>10</v>
      </c>
      <c r="O43" s="19" t="s">
        <v>10</v>
      </c>
      <c r="P43" s="20" t="s">
        <v>10</v>
      </c>
      <c r="Q43" s="38"/>
      <c r="R43" s="39" t="s">
        <v>10</v>
      </c>
      <c r="S43" s="96" t="s">
        <v>10</v>
      </c>
      <c r="T43" s="31">
        <f t="shared" si="0"/>
        <v>0.14583333333333331</v>
      </c>
      <c r="U43" s="64"/>
      <c r="V43" s="65"/>
      <c r="W43" s="66"/>
      <c r="X43" s="66"/>
      <c r="Y43" s="64"/>
      <c r="Z43" s="66"/>
      <c r="AA43" s="67"/>
      <c r="AB43" s="270">
        <v>0</v>
      </c>
    </row>
    <row r="44" spans="1:28" ht="18" customHeight="1" x14ac:dyDescent="0.25">
      <c r="A44" s="51">
        <v>8.3333333333333329E-2</v>
      </c>
      <c r="B44" s="116" t="s">
        <v>78</v>
      </c>
      <c r="C44" s="269">
        <v>45</v>
      </c>
      <c r="D44" s="268">
        <f t="shared" si="1"/>
        <v>44</v>
      </c>
      <c r="E44" s="129" t="s">
        <v>77</v>
      </c>
      <c r="F44" s="52"/>
      <c r="G44" s="122" t="s">
        <v>3</v>
      </c>
      <c r="H44" s="32"/>
      <c r="I44" s="19"/>
      <c r="J44" s="20"/>
      <c r="K44" s="33" t="s">
        <v>10</v>
      </c>
      <c r="L44" s="19" t="s">
        <v>10</v>
      </c>
      <c r="M44" s="20" t="s">
        <v>10</v>
      </c>
      <c r="N44" s="100" t="s">
        <v>10</v>
      </c>
      <c r="O44" s="19" t="s">
        <v>10</v>
      </c>
      <c r="P44" s="20" t="s">
        <v>10</v>
      </c>
      <c r="Q44" s="38"/>
      <c r="R44" s="39" t="s">
        <v>10</v>
      </c>
      <c r="S44" s="96" t="s">
        <v>10</v>
      </c>
      <c r="T44" s="31">
        <f t="shared" si="0"/>
        <v>0.16666666666666666</v>
      </c>
      <c r="U44" s="64"/>
      <c r="V44" s="65"/>
      <c r="W44" s="66"/>
      <c r="X44" s="66"/>
      <c r="Y44" s="64"/>
      <c r="Z44" s="66"/>
      <c r="AA44" s="67"/>
      <c r="AB44" s="270">
        <v>1</v>
      </c>
    </row>
    <row r="45" spans="1:28" ht="18" customHeight="1" x14ac:dyDescent="0.25">
      <c r="A45" s="51">
        <v>0.10416666666666667</v>
      </c>
      <c r="B45" s="116" t="s">
        <v>78</v>
      </c>
      <c r="C45" s="269">
        <v>45</v>
      </c>
      <c r="D45" s="268">
        <f>C45-AB45</f>
        <v>17</v>
      </c>
      <c r="E45" s="129" t="s">
        <v>77</v>
      </c>
      <c r="F45" s="52"/>
      <c r="G45" s="122" t="s">
        <v>91</v>
      </c>
      <c r="H45" s="32"/>
      <c r="I45" s="19"/>
      <c r="J45" s="20"/>
      <c r="K45" s="33"/>
      <c r="L45" s="19"/>
      <c r="M45" s="20"/>
      <c r="N45" s="100" t="s">
        <v>10</v>
      </c>
      <c r="O45" s="19" t="s">
        <v>10</v>
      </c>
      <c r="P45" s="20" t="s">
        <v>10</v>
      </c>
      <c r="Q45" s="38"/>
      <c r="R45" s="39" t="s">
        <v>10</v>
      </c>
      <c r="S45" s="96" t="s">
        <v>10</v>
      </c>
      <c r="T45" s="31">
        <f t="shared" si="0"/>
        <v>0.1875</v>
      </c>
      <c r="U45" s="64"/>
      <c r="V45" s="65"/>
      <c r="W45" s="66"/>
      <c r="X45" s="66"/>
      <c r="Y45" s="64"/>
      <c r="Z45" s="66"/>
      <c r="AA45" s="67"/>
      <c r="AB45" s="270">
        <v>28</v>
      </c>
    </row>
    <row r="46" spans="1:28" ht="18" customHeight="1" x14ac:dyDescent="0.25">
      <c r="A46" s="51">
        <v>0.125</v>
      </c>
      <c r="B46" s="116" t="s">
        <v>78</v>
      </c>
      <c r="C46" s="269">
        <v>55</v>
      </c>
      <c r="D46" s="268">
        <f t="shared" si="1"/>
        <v>32</v>
      </c>
      <c r="E46" s="129" t="s">
        <v>77</v>
      </c>
      <c r="F46" s="52"/>
      <c r="G46" s="122" t="s">
        <v>92</v>
      </c>
      <c r="H46" s="32"/>
      <c r="I46" s="19"/>
      <c r="J46" s="20"/>
      <c r="K46" s="33" t="s">
        <v>10</v>
      </c>
      <c r="L46" s="19" t="s">
        <v>10</v>
      </c>
      <c r="M46" s="20" t="s">
        <v>10</v>
      </c>
      <c r="N46" s="100" t="s">
        <v>10</v>
      </c>
      <c r="O46" s="19" t="s">
        <v>10</v>
      </c>
      <c r="P46" s="20" t="s">
        <v>10</v>
      </c>
      <c r="Q46" s="38"/>
      <c r="R46" s="39" t="s">
        <v>10</v>
      </c>
      <c r="S46" s="96" t="s">
        <v>10</v>
      </c>
      <c r="T46" s="31">
        <f t="shared" si="0"/>
        <v>0.20833333333333331</v>
      </c>
      <c r="U46" s="64"/>
      <c r="V46" s="65"/>
      <c r="W46" s="66"/>
      <c r="X46" s="66"/>
      <c r="Y46" s="64"/>
      <c r="Z46" s="66"/>
      <c r="AA46" s="67"/>
      <c r="AB46" s="270">
        <v>23</v>
      </c>
    </row>
    <row r="47" spans="1:28" ht="18" customHeight="1" x14ac:dyDescent="0.25">
      <c r="A47" s="51">
        <v>0.14583333333333334</v>
      </c>
      <c r="B47" s="116" t="s">
        <v>78</v>
      </c>
      <c r="C47" s="269">
        <v>45</v>
      </c>
      <c r="D47" s="268">
        <f t="shared" si="1"/>
        <v>38</v>
      </c>
      <c r="E47" s="129" t="s">
        <v>77</v>
      </c>
      <c r="F47" s="52"/>
      <c r="G47" s="122" t="s">
        <v>90</v>
      </c>
      <c r="H47" s="32"/>
      <c r="I47" s="19"/>
      <c r="J47" s="20"/>
      <c r="K47" s="33" t="s">
        <v>10</v>
      </c>
      <c r="L47" s="19" t="s">
        <v>10</v>
      </c>
      <c r="M47" s="20" t="s">
        <v>10</v>
      </c>
      <c r="N47" s="100" t="s">
        <v>10</v>
      </c>
      <c r="O47" s="19" t="s">
        <v>10</v>
      </c>
      <c r="P47" s="20" t="s">
        <v>10</v>
      </c>
      <c r="Q47" s="38"/>
      <c r="R47" s="39" t="s">
        <v>10</v>
      </c>
      <c r="S47" s="96" t="s">
        <v>10</v>
      </c>
      <c r="T47" s="31">
        <f t="shared" si="0"/>
        <v>0.22916666666666669</v>
      </c>
      <c r="U47" s="64"/>
      <c r="V47" s="65"/>
      <c r="W47" s="66"/>
      <c r="X47" s="66"/>
      <c r="Y47" s="64"/>
      <c r="Z47" s="66"/>
      <c r="AA47" s="67"/>
      <c r="AB47" s="270">
        <v>7</v>
      </c>
    </row>
    <row r="48" spans="1:28" ht="18" customHeight="1" x14ac:dyDescent="0.25">
      <c r="A48" s="51">
        <v>0.16666666666666666</v>
      </c>
      <c r="B48" s="116" t="s">
        <v>78</v>
      </c>
      <c r="C48" s="269">
        <v>45</v>
      </c>
      <c r="D48" s="268">
        <f t="shared" si="1"/>
        <v>21</v>
      </c>
      <c r="E48" s="129" t="s">
        <v>77</v>
      </c>
      <c r="F48" s="52"/>
      <c r="G48" s="122" t="s">
        <v>93</v>
      </c>
      <c r="H48" s="32"/>
      <c r="I48" s="19"/>
      <c r="J48" s="20"/>
      <c r="K48" s="33" t="s">
        <v>10</v>
      </c>
      <c r="L48" s="19" t="s">
        <v>10</v>
      </c>
      <c r="M48" s="20" t="s">
        <v>10</v>
      </c>
      <c r="N48" s="100" t="s">
        <v>10</v>
      </c>
      <c r="O48" s="19" t="s">
        <v>10</v>
      </c>
      <c r="P48" s="20" t="s">
        <v>10</v>
      </c>
      <c r="Q48" s="38"/>
      <c r="R48" s="39" t="s">
        <v>10</v>
      </c>
      <c r="S48" s="96" t="s">
        <v>10</v>
      </c>
      <c r="T48" s="31">
        <f t="shared" si="0"/>
        <v>0.25</v>
      </c>
      <c r="U48" s="64"/>
      <c r="V48" s="65"/>
      <c r="W48" s="66"/>
      <c r="X48" s="66"/>
      <c r="Y48" s="64"/>
      <c r="Z48" s="66"/>
      <c r="AA48" s="67"/>
      <c r="AB48" s="270">
        <v>24</v>
      </c>
    </row>
    <row r="49" spans="1:28" ht="18" customHeight="1" x14ac:dyDescent="0.25">
      <c r="A49" s="51">
        <v>0.1875</v>
      </c>
      <c r="B49" s="116" t="s">
        <v>78</v>
      </c>
      <c r="C49" s="269">
        <v>45</v>
      </c>
      <c r="D49" s="268">
        <f t="shared" si="1"/>
        <v>15</v>
      </c>
      <c r="E49" s="129" t="s">
        <v>77</v>
      </c>
      <c r="F49" s="52"/>
      <c r="G49" s="122" t="s">
        <v>94</v>
      </c>
      <c r="H49" s="32"/>
      <c r="I49" s="19"/>
      <c r="J49" s="20"/>
      <c r="K49" s="33" t="s">
        <v>10</v>
      </c>
      <c r="L49" s="19" t="s">
        <v>10</v>
      </c>
      <c r="M49" s="20" t="s">
        <v>10</v>
      </c>
      <c r="N49" s="100" t="s">
        <v>10</v>
      </c>
      <c r="O49" s="19" t="s">
        <v>10</v>
      </c>
      <c r="P49" s="20" t="s">
        <v>10</v>
      </c>
      <c r="Q49" s="38"/>
      <c r="R49" s="39" t="s">
        <v>10</v>
      </c>
      <c r="S49" s="96" t="s">
        <v>10</v>
      </c>
      <c r="T49" s="31">
        <f t="shared" si="0"/>
        <v>0.27083333333333331</v>
      </c>
      <c r="U49" s="64"/>
      <c r="V49" s="65"/>
      <c r="W49" s="66"/>
      <c r="X49" s="66"/>
      <c r="Y49" s="64"/>
      <c r="Z49" s="66"/>
      <c r="AA49" s="67"/>
      <c r="AB49" s="270">
        <v>30</v>
      </c>
    </row>
    <row r="50" spans="1:28" ht="18" x14ac:dyDescent="0.25">
      <c r="A50" s="81">
        <v>0.26041666666666669</v>
      </c>
      <c r="B50" s="82" t="s">
        <v>99</v>
      </c>
      <c r="C50" s="294">
        <v>50</v>
      </c>
      <c r="D50" s="83" t="s">
        <v>10</v>
      </c>
      <c r="E50" s="131" t="s">
        <v>4</v>
      </c>
      <c r="F50" s="85" t="s">
        <v>66</v>
      </c>
      <c r="G50" s="124" t="s">
        <v>129</v>
      </c>
      <c r="H50" s="87" t="s">
        <v>10</v>
      </c>
      <c r="I50" s="88" t="s">
        <v>10</v>
      </c>
      <c r="J50" s="89" t="s">
        <v>10</v>
      </c>
      <c r="K50" s="87" t="s">
        <v>10</v>
      </c>
      <c r="L50" s="88" t="s">
        <v>10</v>
      </c>
      <c r="M50" s="89" t="s">
        <v>10</v>
      </c>
      <c r="N50" s="87" t="s">
        <v>10</v>
      </c>
      <c r="O50" s="88" t="s">
        <v>10</v>
      </c>
      <c r="P50" s="89" t="s">
        <v>10</v>
      </c>
      <c r="Q50" s="90" t="s">
        <v>10</v>
      </c>
      <c r="R50" s="90" t="s">
        <v>10</v>
      </c>
      <c r="S50" s="90" t="s">
        <v>10</v>
      </c>
      <c r="T50" s="91" t="s">
        <v>10</v>
      </c>
      <c r="U50" s="95" t="s">
        <v>10</v>
      </c>
      <c r="V50" s="92" t="s">
        <v>10</v>
      </c>
      <c r="W50" s="93" t="s">
        <v>10</v>
      </c>
      <c r="X50" s="93" t="s">
        <v>10</v>
      </c>
      <c r="Y50" s="95" t="s">
        <v>10</v>
      </c>
      <c r="Z50" s="93" t="s">
        <v>10</v>
      </c>
      <c r="AA50" s="94" t="s">
        <v>10</v>
      </c>
    </row>
    <row r="51" spans="1:28" ht="20.100000000000001" hidden="1" customHeight="1" x14ac:dyDescent="0.25">
      <c r="A51" s="51"/>
      <c r="B51" s="116"/>
      <c r="C51" s="57"/>
      <c r="D51" s="268"/>
      <c r="E51" s="129"/>
      <c r="F51" s="52"/>
      <c r="G51" s="122"/>
      <c r="H51" s="32"/>
      <c r="I51" s="19"/>
      <c r="J51" s="20"/>
      <c r="K51" s="33"/>
      <c r="L51" s="19"/>
      <c r="M51" s="20"/>
      <c r="N51" s="100"/>
      <c r="O51" s="19"/>
      <c r="P51" s="20"/>
      <c r="Q51" s="38"/>
      <c r="R51" s="39"/>
      <c r="S51" s="96"/>
      <c r="T51" s="31">
        <f t="shared" ref="T51:T63" si="2">A51+TIME(2,0,0)</f>
        <v>8.3333333333333329E-2</v>
      </c>
      <c r="U51" s="64"/>
      <c r="V51" s="65"/>
      <c r="W51" s="66"/>
      <c r="X51" s="66"/>
      <c r="Y51" s="64"/>
      <c r="Z51" s="66"/>
      <c r="AA51" s="67"/>
    </row>
    <row r="52" spans="1:28" ht="20.100000000000001" hidden="1" customHeight="1" x14ac:dyDescent="0.25">
      <c r="A52" s="51"/>
      <c r="B52" s="116"/>
      <c r="C52" s="57"/>
      <c r="D52" s="268"/>
      <c r="E52" s="129"/>
      <c r="F52" s="52"/>
      <c r="G52" s="122"/>
      <c r="H52" s="32"/>
      <c r="I52" s="19"/>
      <c r="J52" s="20"/>
      <c r="K52" s="33"/>
      <c r="L52" s="19"/>
      <c r="M52" s="20"/>
      <c r="N52" s="100"/>
      <c r="O52" s="19"/>
      <c r="P52" s="20"/>
      <c r="Q52" s="38"/>
      <c r="R52" s="39"/>
      <c r="S52" s="96"/>
      <c r="T52" s="31">
        <f t="shared" si="2"/>
        <v>8.3333333333333329E-2</v>
      </c>
      <c r="U52" s="64"/>
      <c r="V52" s="65"/>
      <c r="W52" s="66"/>
      <c r="X52" s="66"/>
      <c r="Y52" s="64"/>
      <c r="Z52" s="66"/>
      <c r="AA52" s="67"/>
    </row>
    <row r="53" spans="1:28" ht="20.100000000000001" hidden="1" customHeight="1" x14ac:dyDescent="0.25">
      <c r="A53" s="51"/>
      <c r="B53" s="116"/>
      <c r="C53" s="57"/>
      <c r="D53" s="268"/>
      <c r="E53" s="129"/>
      <c r="F53" s="52"/>
      <c r="G53" s="122"/>
      <c r="H53" s="32"/>
      <c r="I53" s="19"/>
      <c r="J53" s="20"/>
      <c r="K53" s="33"/>
      <c r="L53" s="19"/>
      <c r="M53" s="20"/>
      <c r="N53" s="100"/>
      <c r="O53" s="19"/>
      <c r="P53" s="20"/>
      <c r="Q53" s="38"/>
      <c r="R53" s="39"/>
      <c r="S53" s="96"/>
      <c r="T53" s="31">
        <f t="shared" si="2"/>
        <v>8.3333333333333329E-2</v>
      </c>
      <c r="U53" s="64"/>
      <c r="V53" s="65"/>
      <c r="W53" s="66"/>
      <c r="X53" s="66"/>
      <c r="Y53" s="64"/>
      <c r="Z53" s="66"/>
      <c r="AA53" s="67"/>
    </row>
    <row r="54" spans="1:28" ht="20.100000000000001" hidden="1" customHeight="1" x14ac:dyDescent="0.25">
      <c r="A54" s="51"/>
      <c r="B54" s="116"/>
      <c r="C54" s="57"/>
      <c r="D54" s="268"/>
      <c r="E54" s="129"/>
      <c r="F54" s="52"/>
      <c r="G54" s="122"/>
      <c r="H54" s="32"/>
      <c r="I54" s="19"/>
      <c r="J54" s="20"/>
      <c r="K54" s="33"/>
      <c r="L54" s="19"/>
      <c r="M54" s="20"/>
      <c r="N54" s="100"/>
      <c r="O54" s="19"/>
      <c r="P54" s="20"/>
      <c r="Q54" s="38"/>
      <c r="R54" s="39"/>
      <c r="S54" s="96"/>
      <c r="T54" s="31">
        <f t="shared" si="2"/>
        <v>8.3333333333333329E-2</v>
      </c>
      <c r="U54" s="64"/>
      <c r="V54" s="65"/>
      <c r="W54" s="66"/>
      <c r="X54" s="66"/>
      <c r="Y54" s="64"/>
      <c r="Z54" s="66"/>
      <c r="AA54" s="67"/>
    </row>
    <row r="55" spans="1:28" ht="20.100000000000001" hidden="1" customHeight="1" x14ac:dyDescent="0.25">
      <c r="A55" s="51"/>
      <c r="B55" s="116"/>
      <c r="C55" s="57"/>
      <c r="D55" s="268"/>
      <c r="E55" s="129"/>
      <c r="F55" s="52"/>
      <c r="G55" s="122"/>
      <c r="H55" s="32"/>
      <c r="I55" s="19"/>
      <c r="J55" s="20"/>
      <c r="K55" s="33"/>
      <c r="L55" s="19"/>
      <c r="M55" s="20"/>
      <c r="N55" s="100"/>
      <c r="O55" s="19"/>
      <c r="P55" s="20"/>
      <c r="Q55" s="38"/>
      <c r="R55" s="39"/>
      <c r="S55" s="96"/>
      <c r="T55" s="31">
        <f t="shared" si="2"/>
        <v>8.3333333333333329E-2</v>
      </c>
      <c r="U55" s="64"/>
      <c r="V55" s="65"/>
      <c r="W55" s="66"/>
      <c r="X55" s="66"/>
      <c r="Y55" s="64"/>
      <c r="Z55" s="66"/>
      <c r="AA55" s="67"/>
    </row>
    <row r="56" spans="1:28" ht="20.100000000000001" hidden="1" customHeight="1" x14ac:dyDescent="0.25">
      <c r="A56" s="51"/>
      <c r="B56" s="116"/>
      <c r="C56" s="57"/>
      <c r="D56" s="268"/>
      <c r="E56" s="129"/>
      <c r="F56" s="52"/>
      <c r="G56" s="122"/>
      <c r="H56" s="32"/>
      <c r="I56" s="19"/>
      <c r="J56" s="20"/>
      <c r="K56" s="33"/>
      <c r="L56" s="19"/>
      <c r="M56" s="20"/>
      <c r="N56" s="100"/>
      <c r="O56" s="19"/>
      <c r="P56" s="20"/>
      <c r="Q56" s="38"/>
      <c r="R56" s="39"/>
      <c r="S56" s="96"/>
      <c r="T56" s="31">
        <f t="shared" si="2"/>
        <v>8.3333333333333329E-2</v>
      </c>
      <c r="U56" s="64"/>
      <c r="V56" s="65"/>
      <c r="W56" s="66"/>
      <c r="X56" s="66"/>
      <c r="Y56" s="64"/>
      <c r="Z56" s="66"/>
      <c r="AA56" s="67"/>
    </row>
    <row r="57" spans="1:28" ht="20.100000000000001" hidden="1" customHeight="1" x14ac:dyDescent="0.25">
      <c r="A57" s="51"/>
      <c r="B57" s="116"/>
      <c r="C57" s="57"/>
      <c r="D57" s="268"/>
      <c r="E57" s="129"/>
      <c r="F57" s="52"/>
      <c r="G57" s="122"/>
      <c r="H57" s="32"/>
      <c r="I57" s="19"/>
      <c r="J57" s="20"/>
      <c r="K57" s="33"/>
      <c r="L57" s="19"/>
      <c r="M57" s="20"/>
      <c r="N57" s="100"/>
      <c r="O57" s="19"/>
      <c r="P57" s="20"/>
      <c r="Q57" s="38"/>
      <c r="R57" s="39"/>
      <c r="S57" s="96"/>
      <c r="T57" s="31">
        <f t="shared" si="2"/>
        <v>8.3333333333333329E-2</v>
      </c>
      <c r="U57" s="64"/>
      <c r="V57" s="65"/>
      <c r="W57" s="66"/>
      <c r="X57" s="66"/>
      <c r="Y57" s="64"/>
      <c r="Z57" s="66"/>
      <c r="AA57" s="67"/>
    </row>
    <row r="58" spans="1:28" ht="20.100000000000001" hidden="1" customHeight="1" x14ac:dyDescent="0.25">
      <c r="A58" s="51"/>
      <c r="B58" s="116"/>
      <c r="C58" s="57"/>
      <c r="D58" s="268"/>
      <c r="E58" s="129"/>
      <c r="F58" s="52"/>
      <c r="G58" s="122"/>
      <c r="H58" s="32"/>
      <c r="I58" s="19"/>
      <c r="J58" s="20"/>
      <c r="K58" s="33"/>
      <c r="L58" s="19"/>
      <c r="M58" s="20"/>
      <c r="N58" s="100"/>
      <c r="O58" s="19"/>
      <c r="P58" s="20"/>
      <c r="Q58" s="38"/>
      <c r="R58" s="39"/>
      <c r="S58" s="96"/>
      <c r="T58" s="31">
        <f t="shared" si="2"/>
        <v>8.3333333333333329E-2</v>
      </c>
      <c r="U58" s="64"/>
      <c r="V58" s="65"/>
      <c r="W58" s="66"/>
      <c r="X58" s="66"/>
      <c r="Y58" s="64"/>
      <c r="Z58" s="66"/>
      <c r="AA58" s="67"/>
    </row>
    <row r="59" spans="1:28" ht="20.100000000000001" hidden="1" customHeight="1" x14ac:dyDescent="0.25">
      <c r="A59" s="51"/>
      <c r="B59" s="116"/>
      <c r="C59" s="57"/>
      <c r="D59" s="268"/>
      <c r="E59" s="129"/>
      <c r="F59" s="52"/>
      <c r="G59" s="122"/>
      <c r="H59" s="32"/>
      <c r="I59" s="19"/>
      <c r="J59" s="20"/>
      <c r="K59" s="33"/>
      <c r="L59" s="19"/>
      <c r="M59" s="20"/>
      <c r="N59" s="100"/>
      <c r="O59" s="19"/>
      <c r="P59" s="20"/>
      <c r="Q59" s="38"/>
      <c r="R59" s="39"/>
      <c r="S59" s="96"/>
      <c r="T59" s="31">
        <f t="shared" si="2"/>
        <v>8.3333333333333329E-2</v>
      </c>
      <c r="U59" s="64"/>
      <c r="V59" s="65"/>
      <c r="W59" s="66"/>
      <c r="X59" s="66"/>
      <c r="Y59" s="64"/>
      <c r="Z59" s="66"/>
      <c r="AA59" s="67"/>
    </row>
    <row r="60" spans="1:28" ht="20.100000000000001" hidden="1" customHeight="1" x14ac:dyDescent="0.25">
      <c r="A60" s="51"/>
      <c r="B60" s="116"/>
      <c r="C60" s="57"/>
      <c r="D60" s="268"/>
      <c r="E60" s="129"/>
      <c r="F60" s="52"/>
      <c r="G60" s="122"/>
      <c r="H60" s="32"/>
      <c r="I60" s="19"/>
      <c r="J60" s="20"/>
      <c r="K60" s="33"/>
      <c r="L60" s="19"/>
      <c r="M60" s="20"/>
      <c r="N60" s="100"/>
      <c r="O60" s="19"/>
      <c r="P60" s="20"/>
      <c r="Q60" s="38"/>
      <c r="R60" s="39"/>
      <c r="S60" s="96"/>
      <c r="T60" s="31">
        <f t="shared" si="2"/>
        <v>8.3333333333333329E-2</v>
      </c>
      <c r="U60" s="64"/>
      <c r="V60" s="65"/>
      <c r="W60" s="66"/>
      <c r="X60" s="66"/>
      <c r="Y60" s="64"/>
      <c r="Z60" s="66"/>
      <c r="AA60" s="67"/>
    </row>
    <row r="61" spans="1:28" ht="20.100000000000001" hidden="1" customHeight="1" x14ac:dyDescent="0.25">
      <c r="A61" s="51"/>
      <c r="B61" s="116"/>
      <c r="C61" s="57"/>
      <c r="D61" s="268"/>
      <c r="E61" s="129"/>
      <c r="F61" s="52"/>
      <c r="G61" s="122"/>
      <c r="H61" s="32"/>
      <c r="I61" s="19"/>
      <c r="J61" s="20"/>
      <c r="K61" s="33"/>
      <c r="L61" s="19"/>
      <c r="M61" s="20"/>
      <c r="N61" s="100"/>
      <c r="O61" s="19"/>
      <c r="P61" s="20"/>
      <c r="Q61" s="38"/>
      <c r="R61" s="39"/>
      <c r="S61" s="96"/>
      <c r="T61" s="31">
        <f t="shared" si="2"/>
        <v>8.3333333333333329E-2</v>
      </c>
      <c r="U61" s="64"/>
      <c r="V61" s="65"/>
      <c r="W61" s="66"/>
      <c r="X61" s="66"/>
      <c r="Y61" s="64"/>
      <c r="Z61" s="66"/>
      <c r="AA61" s="67"/>
    </row>
    <row r="62" spans="1:28" ht="20.100000000000001" hidden="1" customHeight="1" x14ac:dyDescent="0.25">
      <c r="A62" s="51"/>
      <c r="B62" s="116"/>
      <c r="C62" s="57"/>
      <c r="D62" s="268"/>
      <c r="E62" s="129"/>
      <c r="F62" s="52"/>
      <c r="G62" s="122"/>
      <c r="H62" s="32"/>
      <c r="I62" s="19"/>
      <c r="J62" s="20"/>
      <c r="K62" s="33"/>
      <c r="L62" s="19"/>
      <c r="M62" s="20"/>
      <c r="N62" s="100"/>
      <c r="O62" s="19"/>
      <c r="P62" s="20"/>
      <c r="Q62" s="38"/>
      <c r="R62" s="39"/>
      <c r="S62" s="96"/>
      <c r="T62" s="31">
        <f t="shared" si="2"/>
        <v>8.3333333333333329E-2</v>
      </c>
      <c r="U62" s="64"/>
      <c r="V62" s="65"/>
      <c r="W62" s="66"/>
      <c r="X62" s="66"/>
      <c r="Y62" s="64"/>
      <c r="Z62" s="66"/>
      <c r="AA62" s="67"/>
    </row>
    <row r="63" spans="1:28" ht="20.100000000000001" hidden="1" customHeight="1" x14ac:dyDescent="0.25">
      <c r="A63" s="51"/>
      <c r="B63" s="116"/>
      <c r="C63" s="57"/>
      <c r="D63" s="268"/>
      <c r="E63" s="129"/>
      <c r="F63" s="52"/>
      <c r="G63" s="122"/>
      <c r="H63" s="32"/>
      <c r="I63" s="19"/>
      <c r="J63" s="20"/>
      <c r="K63" s="33"/>
      <c r="L63" s="19"/>
      <c r="M63" s="20"/>
      <c r="N63" s="100"/>
      <c r="O63" s="19"/>
      <c r="P63" s="20"/>
      <c r="Q63" s="38"/>
      <c r="R63" s="39"/>
      <c r="S63" s="96"/>
      <c r="T63" s="31">
        <f t="shared" si="2"/>
        <v>8.3333333333333329E-2</v>
      </c>
      <c r="U63" s="64"/>
      <c r="V63" s="65"/>
      <c r="W63" s="66"/>
      <c r="X63" s="66"/>
      <c r="Y63" s="64"/>
      <c r="Z63" s="66"/>
      <c r="AA63" s="67"/>
    </row>
    <row r="64" spans="1:28" ht="19.5" hidden="1" customHeight="1" x14ac:dyDescent="0.25">
      <c r="A64" s="68">
        <v>0.41666666666666669</v>
      </c>
      <c r="B64" s="117" t="s">
        <v>25</v>
      </c>
      <c r="C64" s="70">
        <v>25</v>
      </c>
      <c r="D64" s="264" t="s">
        <v>10</v>
      </c>
      <c r="E64" s="130" t="s">
        <v>26</v>
      </c>
      <c r="F64" s="71" t="s">
        <v>27</v>
      </c>
      <c r="G64" s="123" t="s">
        <v>28</v>
      </c>
      <c r="H64" s="73" t="s">
        <v>10</v>
      </c>
      <c r="I64" s="74" t="s">
        <v>10</v>
      </c>
      <c r="J64" s="75" t="s">
        <v>10</v>
      </c>
      <c r="K64" s="73" t="s">
        <v>10</v>
      </c>
      <c r="L64" s="74" t="s">
        <v>10</v>
      </c>
      <c r="M64" s="75" t="s">
        <v>10</v>
      </c>
      <c r="N64" s="73" t="s">
        <v>10</v>
      </c>
      <c r="O64" s="74" t="s">
        <v>10</v>
      </c>
      <c r="P64" s="75" t="s">
        <v>10</v>
      </c>
      <c r="Q64" s="38" t="s">
        <v>10</v>
      </c>
      <c r="R64" s="39" t="s">
        <v>10</v>
      </c>
      <c r="S64" s="96" t="s">
        <v>10</v>
      </c>
      <c r="T64" s="76" t="s">
        <v>10</v>
      </c>
      <c r="U64" s="77" t="s">
        <v>10</v>
      </c>
      <c r="V64" s="78" t="s">
        <v>10</v>
      </c>
      <c r="W64" s="79" t="s">
        <v>10</v>
      </c>
      <c r="X64" s="79" t="s">
        <v>10</v>
      </c>
      <c r="Y64" s="77" t="s">
        <v>10</v>
      </c>
      <c r="Z64" s="79" t="s">
        <v>10</v>
      </c>
      <c r="AA64" s="80" t="s">
        <v>10</v>
      </c>
    </row>
    <row r="65" spans="1:27" ht="19.5" hidden="1" customHeight="1" x14ac:dyDescent="0.25">
      <c r="A65" s="68">
        <v>0.41666666666666669</v>
      </c>
      <c r="B65" s="117" t="s">
        <v>25</v>
      </c>
      <c r="C65" s="70">
        <v>24</v>
      </c>
      <c r="D65" s="264" t="s">
        <v>10</v>
      </c>
      <c r="E65" s="130" t="s">
        <v>26</v>
      </c>
      <c r="F65" s="71" t="s">
        <v>29</v>
      </c>
      <c r="G65" s="123" t="s">
        <v>3</v>
      </c>
      <c r="H65" s="73" t="s">
        <v>10</v>
      </c>
      <c r="I65" s="74" t="s">
        <v>10</v>
      </c>
      <c r="J65" s="75" t="s">
        <v>10</v>
      </c>
      <c r="K65" s="73" t="s">
        <v>10</v>
      </c>
      <c r="L65" s="74" t="s">
        <v>10</v>
      </c>
      <c r="M65" s="75" t="s">
        <v>10</v>
      </c>
      <c r="N65" s="73" t="s">
        <v>10</v>
      </c>
      <c r="O65" s="74" t="s">
        <v>10</v>
      </c>
      <c r="P65" s="75" t="s">
        <v>10</v>
      </c>
      <c r="Q65" s="38" t="s">
        <v>10</v>
      </c>
      <c r="R65" s="39" t="s">
        <v>10</v>
      </c>
      <c r="S65" s="96" t="s">
        <v>10</v>
      </c>
      <c r="T65" s="76" t="s">
        <v>10</v>
      </c>
      <c r="U65" s="77" t="s">
        <v>10</v>
      </c>
      <c r="V65" s="78" t="s">
        <v>10</v>
      </c>
      <c r="W65" s="79" t="s">
        <v>10</v>
      </c>
      <c r="X65" s="79" t="s">
        <v>10</v>
      </c>
      <c r="Y65" s="77" t="s">
        <v>10</v>
      </c>
      <c r="Z65" s="79" t="s">
        <v>10</v>
      </c>
      <c r="AA65" s="80" t="s">
        <v>10</v>
      </c>
    </row>
    <row r="66" spans="1:27" ht="19.5" hidden="1" customHeight="1" x14ac:dyDescent="0.25">
      <c r="A66" s="68">
        <v>0.41666666666666669</v>
      </c>
      <c r="B66" s="117" t="s">
        <v>25</v>
      </c>
      <c r="C66" s="70">
        <v>24</v>
      </c>
      <c r="D66" s="264" t="s">
        <v>10</v>
      </c>
      <c r="E66" s="130" t="s">
        <v>26</v>
      </c>
      <c r="F66" s="71" t="s">
        <v>30</v>
      </c>
      <c r="G66" s="123" t="s">
        <v>31</v>
      </c>
      <c r="H66" s="73" t="s">
        <v>10</v>
      </c>
      <c r="I66" s="74" t="s">
        <v>10</v>
      </c>
      <c r="J66" s="75" t="s">
        <v>10</v>
      </c>
      <c r="K66" s="73" t="s">
        <v>10</v>
      </c>
      <c r="L66" s="74" t="s">
        <v>10</v>
      </c>
      <c r="M66" s="75" t="s">
        <v>10</v>
      </c>
      <c r="N66" s="73" t="s">
        <v>10</v>
      </c>
      <c r="O66" s="74" t="s">
        <v>10</v>
      </c>
      <c r="P66" s="75" t="s">
        <v>10</v>
      </c>
      <c r="Q66" s="38" t="s">
        <v>10</v>
      </c>
      <c r="R66" s="39" t="s">
        <v>10</v>
      </c>
      <c r="S66" s="96" t="s">
        <v>10</v>
      </c>
      <c r="T66" s="76" t="s">
        <v>10</v>
      </c>
      <c r="U66" s="77" t="s">
        <v>10</v>
      </c>
      <c r="V66" s="78" t="s">
        <v>10</v>
      </c>
      <c r="W66" s="79" t="s">
        <v>10</v>
      </c>
      <c r="X66" s="79" t="s">
        <v>10</v>
      </c>
      <c r="Y66" s="77" t="s">
        <v>10</v>
      </c>
      <c r="Z66" s="79" t="s">
        <v>10</v>
      </c>
      <c r="AA66" s="80" t="s">
        <v>10</v>
      </c>
    </row>
    <row r="67" spans="1:27" ht="19.5" hidden="1" customHeight="1" x14ac:dyDescent="0.25">
      <c r="A67" s="68">
        <v>0.5</v>
      </c>
      <c r="B67" s="117" t="s">
        <v>32</v>
      </c>
      <c r="C67" s="70">
        <v>36</v>
      </c>
      <c r="D67" s="264" t="s">
        <v>10</v>
      </c>
      <c r="E67" s="130" t="s">
        <v>26</v>
      </c>
      <c r="F67" s="71" t="s">
        <v>33</v>
      </c>
      <c r="G67" s="123" t="s">
        <v>28</v>
      </c>
      <c r="H67" s="73" t="s">
        <v>10</v>
      </c>
      <c r="I67" s="74" t="s">
        <v>10</v>
      </c>
      <c r="J67" s="75" t="s">
        <v>10</v>
      </c>
      <c r="K67" s="73" t="s">
        <v>10</v>
      </c>
      <c r="L67" s="74" t="s">
        <v>10</v>
      </c>
      <c r="M67" s="75" t="s">
        <v>10</v>
      </c>
      <c r="N67" s="73" t="s">
        <v>10</v>
      </c>
      <c r="O67" s="74" t="s">
        <v>10</v>
      </c>
      <c r="P67" s="75" t="s">
        <v>10</v>
      </c>
      <c r="Q67" s="38" t="s">
        <v>10</v>
      </c>
      <c r="R67" s="39" t="s">
        <v>10</v>
      </c>
      <c r="S67" s="96" t="s">
        <v>10</v>
      </c>
      <c r="T67" s="76" t="s">
        <v>10</v>
      </c>
      <c r="U67" s="77" t="s">
        <v>10</v>
      </c>
      <c r="V67" s="78" t="s">
        <v>10</v>
      </c>
      <c r="W67" s="79" t="s">
        <v>10</v>
      </c>
      <c r="X67" s="79" t="s">
        <v>10</v>
      </c>
      <c r="Y67" s="77" t="s">
        <v>10</v>
      </c>
      <c r="Z67" s="79" t="s">
        <v>10</v>
      </c>
      <c r="AA67" s="80" t="s">
        <v>10</v>
      </c>
    </row>
    <row r="68" spans="1:27" ht="19.5" hidden="1" customHeight="1" x14ac:dyDescent="0.25">
      <c r="A68" s="68">
        <v>0.5</v>
      </c>
      <c r="B68" s="117" t="s">
        <v>32</v>
      </c>
      <c r="C68" s="70">
        <v>36</v>
      </c>
      <c r="D68" s="264" t="s">
        <v>10</v>
      </c>
      <c r="E68" s="130" t="s">
        <v>26</v>
      </c>
      <c r="F68" s="71" t="s">
        <v>34</v>
      </c>
      <c r="G68" s="123" t="s">
        <v>3</v>
      </c>
      <c r="H68" s="73" t="s">
        <v>10</v>
      </c>
      <c r="I68" s="74" t="s">
        <v>10</v>
      </c>
      <c r="J68" s="75" t="s">
        <v>10</v>
      </c>
      <c r="K68" s="73" t="s">
        <v>10</v>
      </c>
      <c r="L68" s="74" t="s">
        <v>10</v>
      </c>
      <c r="M68" s="75" t="s">
        <v>10</v>
      </c>
      <c r="N68" s="73" t="s">
        <v>10</v>
      </c>
      <c r="O68" s="74" t="s">
        <v>10</v>
      </c>
      <c r="P68" s="75" t="s">
        <v>10</v>
      </c>
      <c r="Q68" s="38" t="s">
        <v>10</v>
      </c>
      <c r="R68" s="39" t="s">
        <v>10</v>
      </c>
      <c r="S68" s="96" t="s">
        <v>10</v>
      </c>
      <c r="T68" s="76" t="s">
        <v>10</v>
      </c>
      <c r="U68" s="77" t="s">
        <v>10</v>
      </c>
      <c r="V68" s="78" t="s">
        <v>10</v>
      </c>
      <c r="W68" s="79" t="s">
        <v>10</v>
      </c>
      <c r="X68" s="79" t="s">
        <v>10</v>
      </c>
      <c r="Y68" s="77" t="s">
        <v>10</v>
      </c>
      <c r="Z68" s="79" t="s">
        <v>10</v>
      </c>
      <c r="AA68" s="80" t="s">
        <v>10</v>
      </c>
    </row>
    <row r="69" spans="1:27" ht="19.5" hidden="1" customHeight="1" x14ac:dyDescent="0.25">
      <c r="A69" s="68">
        <v>0.5</v>
      </c>
      <c r="B69" s="117" t="s">
        <v>32</v>
      </c>
      <c r="C69" s="70">
        <v>36</v>
      </c>
      <c r="D69" s="264" t="s">
        <v>10</v>
      </c>
      <c r="E69" s="130" t="s">
        <v>26</v>
      </c>
      <c r="F69" s="71" t="s">
        <v>35</v>
      </c>
      <c r="G69" s="123" t="s">
        <v>31</v>
      </c>
      <c r="H69" s="73" t="s">
        <v>10</v>
      </c>
      <c r="I69" s="74" t="s">
        <v>10</v>
      </c>
      <c r="J69" s="75" t="s">
        <v>10</v>
      </c>
      <c r="K69" s="73" t="s">
        <v>10</v>
      </c>
      <c r="L69" s="74" t="s">
        <v>10</v>
      </c>
      <c r="M69" s="75" t="s">
        <v>10</v>
      </c>
      <c r="N69" s="73" t="s">
        <v>10</v>
      </c>
      <c r="O69" s="74" t="s">
        <v>10</v>
      </c>
      <c r="P69" s="75" t="s">
        <v>10</v>
      </c>
      <c r="Q69" s="38" t="s">
        <v>10</v>
      </c>
      <c r="R69" s="39" t="s">
        <v>10</v>
      </c>
      <c r="S69" s="96" t="s">
        <v>10</v>
      </c>
      <c r="T69" s="76" t="s">
        <v>10</v>
      </c>
      <c r="U69" s="77" t="s">
        <v>10</v>
      </c>
      <c r="V69" s="78" t="s">
        <v>10</v>
      </c>
      <c r="W69" s="79" t="s">
        <v>10</v>
      </c>
      <c r="X69" s="79" t="s">
        <v>10</v>
      </c>
      <c r="Y69" s="77" t="s">
        <v>10</v>
      </c>
      <c r="Z69" s="79" t="s">
        <v>10</v>
      </c>
      <c r="AA69" s="80" t="s">
        <v>10</v>
      </c>
    </row>
    <row r="70" spans="1:27" ht="20.100000000000001" hidden="1" customHeight="1" x14ac:dyDescent="0.25">
      <c r="A70" s="81" t="s">
        <v>36</v>
      </c>
      <c r="B70" s="82" t="s">
        <v>37</v>
      </c>
      <c r="C70" s="83">
        <v>100</v>
      </c>
      <c r="D70" s="83" t="s">
        <v>10</v>
      </c>
      <c r="E70" s="131" t="s">
        <v>4</v>
      </c>
      <c r="F70" s="85" t="s">
        <v>38</v>
      </c>
      <c r="G70" s="124" t="s">
        <v>39</v>
      </c>
      <c r="H70" s="87" t="s">
        <v>10</v>
      </c>
      <c r="I70" s="88" t="s">
        <v>10</v>
      </c>
      <c r="J70" s="89" t="s">
        <v>10</v>
      </c>
      <c r="K70" s="87" t="s">
        <v>10</v>
      </c>
      <c r="L70" s="88" t="s">
        <v>10</v>
      </c>
      <c r="M70" s="89" t="s">
        <v>10</v>
      </c>
      <c r="N70" s="87" t="s">
        <v>10</v>
      </c>
      <c r="O70" s="88" t="s">
        <v>10</v>
      </c>
      <c r="P70" s="89" t="s">
        <v>10</v>
      </c>
      <c r="Q70" s="90" t="s">
        <v>10</v>
      </c>
      <c r="R70" s="90" t="s">
        <v>10</v>
      </c>
      <c r="S70" s="90" t="s">
        <v>10</v>
      </c>
      <c r="T70" s="91" t="s">
        <v>10</v>
      </c>
      <c r="U70" s="95" t="s">
        <v>10</v>
      </c>
      <c r="V70" s="92" t="s">
        <v>10</v>
      </c>
      <c r="W70" s="93" t="s">
        <v>10</v>
      </c>
      <c r="X70" s="93" t="s">
        <v>10</v>
      </c>
      <c r="Y70" s="95" t="s">
        <v>10</v>
      </c>
      <c r="Z70" s="93" t="s">
        <v>10</v>
      </c>
      <c r="AA70" s="94" t="s">
        <v>10</v>
      </c>
    </row>
    <row r="71" spans="1:27" ht="30" hidden="1" customHeight="1" x14ac:dyDescent="0.25">
      <c r="A71" s="58"/>
      <c r="B71" s="118"/>
      <c r="C71" s="60"/>
      <c r="D71" s="60"/>
      <c r="E71" s="132" t="s">
        <v>4</v>
      </c>
      <c r="F71" s="62" t="s">
        <v>68</v>
      </c>
      <c r="G71" s="125" t="s">
        <v>69</v>
      </c>
      <c r="H71" s="32" t="s">
        <v>10</v>
      </c>
      <c r="I71" s="17" t="s">
        <v>10</v>
      </c>
      <c r="J71" s="18" t="s">
        <v>10</v>
      </c>
      <c r="K71" s="33" t="s">
        <v>10</v>
      </c>
      <c r="L71" s="17" t="s">
        <v>10</v>
      </c>
      <c r="M71" s="18" t="s">
        <v>10</v>
      </c>
      <c r="N71" s="100"/>
      <c r="O71" s="17"/>
      <c r="P71" s="18"/>
      <c r="Q71" s="38" t="s">
        <v>10</v>
      </c>
      <c r="R71" s="39" t="s">
        <v>10</v>
      </c>
      <c r="S71" s="96"/>
      <c r="T71" s="13" t="s">
        <v>10</v>
      </c>
      <c r="U71" s="27" t="s">
        <v>10</v>
      </c>
      <c r="V71" s="28" t="s">
        <v>10</v>
      </c>
      <c r="W71" s="29" t="s">
        <v>10</v>
      </c>
      <c r="X71" s="29" t="s">
        <v>10</v>
      </c>
      <c r="Y71" s="27" t="s">
        <v>10</v>
      </c>
      <c r="Z71" s="29" t="s">
        <v>10</v>
      </c>
      <c r="AA71" s="16" t="s">
        <v>10</v>
      </c>
    </row>
    <row r="72" spans="1:27" ht="5.25" customHeight="1" thickBot="1" x14ac:dyDescent="0.3">
      <c r="A72" s="2"/>
      <c r="B72" s="115"/>
      <c r="C72" s="54"/>
      <c r="D72" s="54"/>
      <c r="E72" s="128"/>
      <c r="F72" s="8"/>
      <c r="G72" s="121"/>
      <c r="H72" s="7"/>
      <c r="I72" s="15"/>
      <c r="J72" s="9"/>
      <c r="K72" s="7"/>
      <c r="L72" s="15"/>
      <c r="M72" s="9"/>
      <c r="N72" s="7"/>
      <c r="O72" s="15"/>
      <c r="P72" s="9"/>
      <c r="Q72" s="11"/>
      <c r="R72" s="11"/>
      <c r="S72" s="11"/>
      <c r="T72" s="12"/>
      <c r="U72" s="3"/>
      <c r="V72" s="4"/>
      <c r="W72" s="5"/>
      <c r="X72" s="5"/>
      <c r="Y72" s="3"/>
      <c r="Z72" s="5"/>
      <c r="AA72" s="5"/>
    </row>
    <row r="73" spans="1:27" ht="15.75" thickBot="1" x14ac:dyDescent="0.3">
      <c r="B73" s="119"/>
      <c r="C73"/>
      <c r="D73"/>
      <c r="F73" s="22"/>
      <c r="G73" s="126"/>
      <c r="H73" s="485" t="str">
        <f>H2</f>
        <v># Shot</v>
      </c>
      <c r="K73" s="504" t="str">
        <f>K2</f>
        <v># Shot</v>
      </c>
      <c r="N73" s="488" t="str">
        <f>N2</f>
        <v># Shot</v>
      </c>
      <c r="Q73" s="491" t="s">
        <v>9</v>
      </c>
      <c r="R73" s="492"/>
      <c r="S73" s="493"/>
      <c r="U73" s="494" t="str">
        <f t="shared" ref="U73:AA73" si="3">U2</f>
        <v>Bypass</v>
      </c>
      <c r="V73" s="497" t="str">
        <f t="shared" si="3"/>
        <v>No Show</v>
      </c>
      <c r="W73" s="474" t="str">
        <f t="shared" si="3"/>
        <v>Decline</v>
      </c>
      <c r="X73" s="474" t="str">
        <f t="shared" si="3"/>
        <v>Xtra Sheets</v>
      </c>
      <c r="Y73" s="494" t="str">
        <f t="shared" si="3"/>
        <v>Digital</v>
      </c>
      <c r="Z73" s="474" t="str">
        <f t="shared" si="3"/>
        <v>Stolen</v>
      </c>
      <c r="AA73" s="477" t="str">
        <f t="shared" si="3"/>
        <v># Sales 
(if known)</v>
      </c>
    </row>
    <row r="74" spans="1:27" x14ac:dyDescent="0.25">
      <c r="G74" s="126"/>
      <c r="H74" s="486"/>
      <c r="K74" s="505"/>
      <c r="N74" s="489"/>
      <c r="Q74" s="480" t="str">
        <f>Q3</f>
        <v>Green 
Screen</v>
      </c>
      <c r="R74" s="507" t="str">
        <f>R3</f>
        <v>Star</v>
      </c>
      <c r="S74" s="482" t="str">
        <f>S3</f>
        <v>Private</v>
      </c>
      <c r="U74" s="495"/>
      <c r="V74" s="498"/>
      <c r="W74" s="475"/>
      <c r="X74" s="475"/>
      <c r="Y74" s="495"/>
      <c r="Z74" s="475"/>
      <c r="AA74" s="478"/>
    </row>
    <row r="75" spans="1:27" ht="15.75" thickBot="1" x14ac:dyDescent="0.3">
      <c r="G75" s="126"/>
      <c r="H75" s="487"/>
      <c r="K75" s="506"/>
      <c r="N75" s="490"/>
      <c r="Q75" s="481"/>
      <c r="R75" s="508"/>
      <c r="S75" s="483"/>
      <c r="U75" s="496"/>
      <c r="V75" s="499"/>
      <c r="W75" s="476"/>
      <c r="X75" s="476"/>
      <c r="Y75" s="496"/>
      <c r="Z75" s="476"/>
      <c r="AA75" s="479"/>
    </row>
    <row r="76" spans="1:27" ht="26.25" customHeight="1" thickBot="1" x14ac:dyDescent="0.3">
      <c r="G76" s="126"/>
      <c r="H76" s="23"/>
      <c r="K76" s="23"/>
      <c r="N76" s="23"/>
      <c r="Q76" s="50"/>
      <c r="R76" s="10"/>
      <c r="S76" s="10"/>
      <c r="U76" s="24"/>
      <c r="V76" s="25"/>
      <c r="W76" s="26"/>
      <c r="X76" s="26"/>
      <c r="Y76" s="24"/>
      <c r="Z76" s="26"/>
      <c r="AA76" s="25"/>
    </row>
    <row r="77" spans="1:27" ht="4.5" customHeight="1" x14ac:dyDescent="0.25">
      <c r="B77"/>
      <c r="E77" s="53"/>
      <c r="G77"/>
    </row>
    <row r="78" spans="1:27" ht="4.5" customHeight="1" thickBot="1" x14ac:dyDescent="0.3">
      <c r="B78"/>
      <c r="E78" s="53"/>
      <c r="G78"/>
    </row>
    <row r="79" spans="1:27" ht="27.75" customHeight="1" thickBot="1" x14ac:dyDescent="0.3">
      <c r="B79"/>
      <c r="E79" s="134"/>
      <c r="F79" s="135" t="s">
        <v>40</v>
      </c>
      <c r="G79"/>
      <c r="H79" s="136"/>
      <c r="I79" s="471" t="s">
        <v>41</v>
      </c>
      <c r="J79" s="472"/>
      <c r="P79" s="136"/>
      <c r="Q79" s="471" t="s">
        <v>42</v>
      </c>
      <c r="R79" s="473"/>
      <c r="S79" s="472"/>
      <c r="U79" s="137"/>
      <c r="V79" s="471" t="s">
        <v>43</v>
      </c>
      <c r="W79" s="473"/>
      <c r="X79" s="472"/>
    </row>
    <row r="80" spans="1:27" ht="6.75" customHeight="1" thickBot="1" x14ac:dyDescent="0.3"/>
    <row r="81" spans="1:28" ht="16.5" thickBot="1" x14ac:dyDescent="0.3">
      <c r="A81" s="518" t="s">
        <v>107</v>
      </c>
      <c r="B81" s="518"/>
      <c r="C81" s="518"/>
      <c r="D81" s="518"/>
      <c r="E81" s="518"/>
      <c r="F81" s="518"/>
      <c r="G81" s="519"/>
      <c r="H81" s="522" t="s">
        <v>19</v>
      </c>
      <c r="I81" s="523"/>
      <c r="J81" s="523"/>
      <c r="K81" s="523"/>
      <c r="L81" s="523"/>
      <c r="M81" s="523"/>
      <c r="N81" s="523"/>
      <c r="O81" s="523"/>
      <c r="P81" s="524"/>
      <c r="AB81"/>
    </row>
    <row r="82" spans="1:28" ht="16.5" thickBot="1" x14ac:dyDescent="0.3">
      <c r="A82" s="520"/>
      <c r="B82" s="520"/>
      <c r="C82" s="520"/>
      <c r="D82" s="520"/>
      <c r="E82" s="520"/>
      <c r="F82" s="520"/>
      <c r="G82" s="521"/>
      <c r="H82" s="525" t="s">
        <v>8</v>
      </c>
      <c r="I82" s="527" t="s">
        <v>21</v>
      </c>
      <c r="J82" s="528"/>
      <c r="K82" s="500" t="s">
        <v>8</v>
      </c>
      <c r="L82" s="502" t="s">
        <v>20</v>
      </c>
      <c r="M82" s="503"/>
      <c r="N82" s="529" t="s">
        <v>8</v>
      </c>
      <c r="O82" s="531" t="s">
        <v>4</v>
      </c>
      <c r="P82" s="532"/>
      <c r="Q82" s="509" t="s">
        <v>9</v>
      </c>
      <c r="R82" s="510"/>
      <c r="S82" s="511"/>
      <c r="T82" s="42"/>
      <c r="U82" s="512" t="s">
        <v>5</v>
      </c>
      <c r="V82" s="514" t="s">
        <v>6</v>
      </c>
      <c r="W82" s="516" t="s">
        <v>7</v>
      </c>
      <c r="X82" s="516" t="s">
        <v>24</v>
      </c>
      <c r="Y82" s="512" t="s">
        <v>70</v>
      </c>
      <c r="Z82" s="516" t="s">
        <v>11</v>
      </c>
      <c r="AA82" s="477" t="s">
        <v>23</v>
      </c>
      <c r="AB82"/>
    </row>
    <row r="83" spans="1:28" ht="28.5" x14ac:dyDescent="0.25">
      <c r="A83" s="43" t="s">
        <v>0</v>
      </c>
      <c r="B83" s="114" t="s">
        <v>16</v>
      </c>
      <c r="C83" s="45" t="s">
        <v>2</v>
      </c>
      <c r="D83" s="46" t="s">
        <v>67</v>
      </c>
      <c r="E83" s="127" t="s">
        <v>1</v>
      </c>
      <c r="F83" s="47" t="s">
        <v>18</v>
      </c>
      <c r="G83" s="120" t="s">
        <v>15</v>
      </c>
      <c r="H83" s="526"/>
      <c r="I83" s="34" t="s">
        <v>13</v>
      </c>
      <c r="J83" s="35" t="s">
        <v>14</v>
      </c>
      <c r="K83" s="501"/>
      <c r="L83" s="36" t="s">
        <v>13</v>
      </c>
      <c r="M83" s="37" t="s">
        <v>14</v>
      </c>
      <c r="N83" s="530"/>
      <c r="O83" s="98" t="s">
        <v>13</v>
      </c>
      <c r="P83" s="99" t="s">
        <v>14</v>
      </c>
      <c r="Q83" s="40" t="s">
        <v>22</v>
      </c>
      <c r="R83" s="41" t="s">
        <v>20</v>
      </c>
      <c r="S83" s="97" t="s">
        <v>4</v>
      </c>
      <c r="T83" s="30" t="s">
        <v>17</v>
      </c>
      <c r="U83" s="513"/>
      <c r="V83" s="515"/>
      <c r="W83" s="517"/>
      <c r="X83" s="517"/>
      <c r="Y83" s="513"/>
      <c r="Z83" s="517"/>
      <c r="AA83" s="484"/>
      <c r="AB83"/>
    </row>
    <row r="84" spans="1:28" ht="5.25" customHeight="1" x14ac:dyDescent="0.25">
      <c r="A84" s="2"/>
      <c r="B84" s="273"/>
      <c r="C84" s="274"/>
      <c r="D84" s="274"/>
      <c r="E84" s="128"/>
      <c r="F84" s="8"/>
      <c r="G84" s="121"/>
      <c r="H84" s="3"/>
      <c r="I84" s="14"/>
      <c r="J84" s="7"/>
      <c r="K84" s="3"/>
      <c r="L84" s="14"/>
      <c r="M84" s="7"/>
      <c r="N84" s="3"/>
      <c r="O84" s="14"/>
      <c r="P84" s="7"/>
      <c r="Q84" s="7"/>
      <c r="R84" s="7"/>
      <c r="S84" s="7"/>
      <c r="T84" s="12"/>
      <c r="U84" s="3"/>
      <c r="V84" s="4"/>
      <c r="W84" s="5"/>
      <c r="X84" s="5"/>
      <c r="Y84" s="3"/>
      <c r="Z84" s="5"/>
      <c r="AA84" s="5"/>
      <c r="AB84"/>
    </row>
    <row r="85" spans="1:28" ht="22.5" customHeight="1" x14ac:dyDescent="0.25">
      <c r="A85" s="275">
        <v>0.40625</v>
      </c>
      <c r="B85" s="272" t="s">
        <v>79</v>
      </c>
      <c r="C85" s="276">
        <v>65</v>
      </c>
      <c r="D85" s="276" t="s">
        <v>10</v>
      </c>
      <c r="E85" s="277" t="s">
        <v>4</v>
      </c>
      <c r="F85" s="278" t="s">
        <v>68</v>
      </c>
      <c r="G85" s="279" t="s">
        <v>125</v>
      </c>
      <c r="H85" s="32" t="s">
        <v>10</v>
      </c>
      <c r="I85" s="280" t="s">
        <v>10</v>
      </c>
      <c r="J85" s="281" t="s">
        <v>10</v>
      </c>
      <c r="K85" s="33" t="s">
        <v>10</v>
      </c>
      <c r="L85" s="280" t="s">
        <v>10</v>
      </c>
      <c r="M85" s="281" t="s">
        <v>10</v>
      </c>
      <c r="N85" s="292"/>
      <c r="O85" s="280"/>
      <c r="P85" s="281"/>
      <c r="Q85" s="38" t="s">
        <v>10</v>
      </c>
      <c r="R85" s="39" t="s">
        <v>10</v>
      </c>
      <c r="S85" s="293"/>
      <c r="T85" s="282" t="s">
        <v>10</v>
      </c>
      <c r="U85" s="283" t="s">
        <v>10</v>
      </c>
      <c r="V85" s="284" t="s">
        <v>10</v>
      </c>
      <c r="W85" s="285" t="s">
        <v>10</v>
      </c>
      <c r="X85" s="285" t="s">
        <v>10</v>
      </c>
      <c r="Y85" s="283" t="s">
        <v>10</v>
      </c>
      <c r="Z85" s="285" t="s">
        <v>10</v>
      </c>
      <c r="AA85" s="286" t="s">
        <v>10</v>
      </c>
      <c r="AB85"/>
    </row>
    <row r="86" spans="1:28" s="22" customFormat="1" ht="9" x14ac:dyDescent="0.15">
      <c r="A86" s="375" t="s">
        <v>109</v>
      </c>
      <c r="B86" s="376" t="s">
        <v>110</v>
      </c>
      <c r="C86" s="375" t="s">
        <v>109</v>
      </c>
      <c r="D86" s="375" t="s">
        <v>10</v>
      </c>
      <c r="E86" s="375" t="s">
        <v>109</v>
      </c>
      <c r="F86" s="375" t="s">
        <v>109</v>
      </c>
      <c r="G86" s="125"/>
      <c r="H86" s="377" t="s">
        <v>10</v>
      </c>
      <c r="I86" s="378" t="s">
        <v>10</v>
      </c>
      <c r="J86" s="379" t="s">
        <v>10</v>
      </c>
      <c r="K86" s="380" t="s">
        <v>10</v>
      </c>
      <c r="L86" s="378" t="s">
        <v>10</v>
      </c>
      <c r="M86" s="379" t="s">
        <v>10</v>
      </c>
      <c r="N86" s="381"/>
      <c r="O86" s="382"/>
      <c r="P86" s="383"/>
      <c r="Q86" s="384" t="s">
        <v>10</v>
      </c>
      <c r="R86" s="385" t="s">
        <v>10</v>
      </c>
      <c r="S86" s="386"/>
      <c r="T86" s="387" t="s">
        <v>10</v>
      </c>
      <c r="U86" s="388" t="s">
        <v>10</v>
      </c>
      <c r="V86" s="389" t="s">
        <v>10</v>
      </c>
      <c r="W86" s="390" t="s">
        <v>10</v>
      </c>
      <c r="X86" s="390" t="s">
        <v>10</v>
      </c>
      <c r="Y86" s="388" t="s">
        <v>10</v>
      </c>
      <c r="Z86" s="390" t="s">
        <v>10</v>
      </c>
      <c r="AA86" s="391" t="s">
        <v>10</v>
      </c>
    </row>
    <row r="87" spans="1:28" ht="12.75" customHeight="1" x14ac:dyDescent="0.25">
      <c r="A87" s="287" t="s">
        <v>109</v>
      </c>
      <c r="B87" s="288" t="s">
        <v>111</v>
      </c>
      <c r="C87" s="287" t="s">
        <v>109</v>
      </c>
      <c r="D87" s="287" t="s">
        <v>10</v>
      </c>
      <c r="E87" s="287" t="s">
        <v>109</v>
      </c>
      <c r="F87" s="287" t="s">
        <v>109</v>
      </c>
      <c r="G87" s="125"/>
      <c r="H87" s="32" t="s">
        <v>10</v>
      </c>
      <c r="I87" s="289" t="s">
        <v>10</v>
      </c>
      <c r="J87" s="290" t="s">
        <v>10</v>
      </c>
      <c r="K87" s="33" t="s">
        <v>10</v>
      </c>
      <c r="L87" s="289" t="s">
        <v>10</v>
      </c>
      <c r="M87" s="290" t="s">
        <v>10</v>
      </c>
      <c r="N87" s="100"/>
      <c r="O87" s="17"/>
      <c r="P87" s="18"/>
      <c r="Q87" s="38" t="s">
        <v>10</v>
      </c>
      <c r="R87" s="39" t="s">
        <v>10</v>
      </c>
      <c r="S87" s="96"/>
      <c r="T87" s="13" t="s">
        <v>10</v>
      </c>
      <c r="U87" s="27" t="s">
        <v>10</v>
      </c>
      <c r="V87" s="28" t="s">
        <v>10</v>
      </c>
      <c r="W87" s="29" t="s">
        <v>10</v>
      </c>
      <c r="X87" s="29" t="s">
        <v>10</v>
      </c>
      <c r="Y87" s="27" t="s">
        <v>10</v>
      </c>
      <c r="Z87" s="29" t="s">
        <v>10</v>
      </c>
      <c r="AA87" s="16" t="s">
        <v>10</v>
      </c>
      <c r="AB87"/>
    </row>
    <row r="88" spans="1:28" ht="22.5" customHeight="1" x14ac:dyDescent="0.25">
      <c r="A88" s="275">
        <v>0.41666666666666669</v>
      </c>
      <c r="B88" s="272" t="s">
        <v>80</v>
      </c>
      <c r="C88" s="276">
        <v>73</v>
      </c>
      <c r="D88" s="276" t="s">
        <v>10</v>
      </c>
      <c r="E88" s="277" t="s">
        <v>4</v>
      </c>
      <c r="F88" s="278" t="s">
        <v>97</v>
      </c>
      <c r="G88" s="279" t="s">
        <v>124</v>
      </c>
      <c r="H88" s="32" t="s">
        <v>10</v>
      </c>
      <c r="I88" s="280" t="s">
        <v>10</v>
      </c>
      <c r="J88" s="281" t="s">
        <v>10</v>
      </c>
      <c r="K88" s="33" t="s">
        <v>10</v>
      </c>
      <c r="L88" s="280" t="s">
        <v>10</v>
      </c>
      <c r="M88" s="281" t="s">
        <v>10</v>
      </c>
      <c r="N88" s="292"/>
      <c r="O88" s="280"/>
      <c r="P88" s="281"/>
      <c r="Q88" s="38" t="s">
        <v>10</v>
      </c>
      <c r="R88" s="39" t="s">
        <v>10</v>
      </c>
      <c r="S88" s="293"/>
      <c r="T88" s="282" t="s">
        <v>10</v>
      </c>
      <c r="U88" s="283" t="s">
        <v>10</v>
      </c>
      <c r="V88" s="284" t="s">
        <v>10</v>
      </c>
      <c r="W88" s="285" t="s">
        <v>10</v>
      </c>
      <c r="X88" s="285" t="s">
        <v>10</v>
      </c>
      <c r="Y88" s="283" t="s">
        <v>10</v>
      </c>
      <c r="Z88" s="285" t="s">
        <v>10</v>
      </c>
      <c r="AA88" s="286" t="s">
        <v>10</v>
      </c>
      <c r="AB88"/>
    </row>
    <row r="89" spans="1:28" ht="12.75" customHeight="1" x14ac:dyDescent="0.25">
      <c r="A89" s="287" t="s">
        <v>109</v>
      </c>
      <c r="B89" s="288" t="s">
        <v>110</v>
      </c>
      <c r="C89" s="287" t="s">
        <v>109</v>
      </c>
      <c r="D89" s="287" t="s">
        <v>10</v>
      </c>
      <c r="E89" s="287" t="s">
        <v>109</v>
      </c>
      <c r="F89" s="287" t="s">
        <v>109</v>
      </c>
      <c r="G89" s="125"/>
      <c r="H89" s="32" t="s">
        <v>10</v>
      </c>
      <c r="I89" s="289" t="s">
        <v>10</v>
      </c>
      <c r="J89" s="290" t="s">
        <v>10</v>
      </c>
      <c r="K89" s="33" t="s">
        <v>10</v>
      </c>
      <c r="L89" s="289" t="s">
        <v>10</v>
      </c>
      <c r="M89" s="290" t="s">
        <v>10</v>
      </c>
      <c r="N89" s="100"/>
      <c r="O89" s="17"/>
      <c r="P89" s="18"/>
      <c r="Q89" s="38" t="s">
        <v>10</v>
      </c>
      <c r="R89" s="39" t="s">
        <v>10</v>
      </c>
      <c r="S89" s="96"/>
      <c r="T89" s="13" t="s">
        <v>10</v>
      </c>
      <c r="U89" s="27" t="s">
        <v>10</v>
      </c>
      <c r="V89" s="28" t="s">
        <v>10</v>
      </c>
      <c r="W89" s="29" t="s">
        <v>10</v>
      </c>
      <c r="X89" s="29" t="s">
        <v>10</v>
      </c>
      <c r="Y89" s="27" t="s">
        <v>10</v>
      </c>
      <c r="Z89" s="29" t="s">
        <v>10</v>
      </c>
      <c r="AA89" s="16" t="s">
        <v>10</v>
      </c>
      <c r="AB89"/>
    </row>
    <row r="90" spans="1:28" ht="12.75" customHeight="1" x14ac:dyDescent="0.25">
      <c r="A90" s="287" t="s">
        <v>109</v>
      </c>
      <c r="B90" s="288" t="s">
        <v>111</v>
      </c>
      <c r="C90" s="287" t="s">
        <v>109</v>
      </c>
      <c r="D90" s="287" t="s">
        <v>10</v>
      </c>
      <c r="E90" s="287" t="s">
        <v>109</v>
      </c>
      <c r="F90" s="287" t="s">
        <v>109</v>
      </c>
      <c r="G90" s="125"/>
      <c r="H90" s="32" t="s">
        <v>10</v>
      </c>
      <c r="I90" s="289" t="s">
        <v>10</v>
      </c>
      <c r="J90" s="290" t="s">
        <v>10</v>
      </c>
      <c r="K90" s="33" t="s">
        <v>10</v>
      </c>
      <c r="L90" s="289" t="s">
        <v>10</v>
      </c>
      <c r="M90" s="290" t="s">
        <v>10</v>
      </c>
      <c r="N90" s="100"/>
      <c r="O90" s="17"/>
      <c r="P90" s="18"/>
      <c r="Q90" s="38" t="s">
        <v>10</v>
      </c>
      <c r="R90" s="39" t="s">
        <v>10</v>
      </c>
      <c r="S90" s="96"/>
      <c r="T90" s="13" t="s">
        <v>10</v>
      </c>
      <c r="U90" s="27" t="s">
        <v>10</v>
      </c>
      <c r="V90" s="28" t="s">
        <v>10</v>
      </c>
      <c r="W90" s="29" t="s">
        <v>10</v>
      </c>
      <c r="X90" s="29" t="s">
        <v>10</v>
      </c>
      <c r="Y90" s="27" t="s">
        <v>10</v>
      </c>
      <c r="Z90" s="29" t="s">
        <v>10</v>
      </c>
      <c r="AA90" s="16" t="s">
        <v>10</v>
      </c>
      <c r="AB90"/>
    </row>
    <row r="91" spans="1:28" ht="22.5" customHeight="1" x14ac:dyDescent="0.25">
      <c r="A91" s="275">
        <v>0.41666666666666669</v>
      </c>
      <c r="B91" s="272" t="s">
        <v>81</v>
      </c>
      <c r="C91" s="276">
        <v>80</v>
      </c>
      <c r="D91" s="276" t="s">
        <v>10</v>
      </c>
      <c r="E91" s="277" t="s">
        <v>4</v>
      </c>
      <c r="F91" s="278" t="s">
        <v>68</v>
      </c>
      <c r="G91" s="279" t="s">
        <v>106</v>
      </c>
      <c r="H91" s="32" t="s">
        <v>10</v>
      </c>
      <c r="I91" s="280" t="s">
        <v>10</v>
      </c>
      <c r="J91" s="281" t="s">
        <v>10</v>
      </c>
      <c r="K91" s="33" t="s">
        <v>10</v>
      </c>
      <c r="L91" s="280" t="s">
        <v>10</v>
      </c>
      <c r="M91" s="281" t="s">
        <v>10</v>
      </c>
      <c r="N91" s="292"/>
      <c r="O91" s="280"/>
      <c r="P91" s="281"/>
      <c r="Q91" s="38" t="s">
        <v>10</v>
      </c>
      <c r="R91" s="39" t="s">
        <v>10</v>
      </c>
      <c r="S91" s="293"/>
      <c r="T91" s="282" t="s">
        <v>10</v>
      </c>
      <c r="U91" s="283" t="s">
        <v>10</v>
      </c>
      <c r="V91" s="284" t="s">
        <v>10</v>
      </c>
      <c r="W91" s="285" t="s">
        <v>10</v>
      </c>
      <c r="X91" s="285" t="s">
        <v>10</v>
      </c>
      <c r="Y91" s="283" t="s">
        <v>10</v>
      </c>
      <c r="Z91" s="285" t="s">
        <v>10</v>
      </c>
      <c r="AA91" s="286" t="s">
        <v>10</v>
      </c>
      <c r="AB91"/>
    </row>
    <row r="92" spans="1:28" ht="12.75" customHeight="1" x14ac:dyDescent="0.25">
      <c r="A92" s="287" t="s">
        <v>109</v>
      </c>
      <c r="B92" s="288" t="s">
        <v>110</v>
      </c>
      <c r="C92" s="287" t="s">
        <v>109</v>
      </c>
      <c r="D92" s="287" t="s">
        <v>10</v>
      </c>
      <c r="E92" s="287" t="s">
        <v>109</v>
      </c>
      <c r="F92" s="287" t="s">
        <v>109</v>
      </c>
      <c r="G92" s="125"/>
      <c r="H92" s="32" t="s">
        <v>10</v>
      </c>
      <c r="I92" s="289" t="s">
        <v>10</v>
      </c>
      <c r="J92" s="290" t="s">
        <v>10</v>
      </c>
      <c r="K92" s="33" t="s">
        <v>10</v>
      </c>
      <c r="L92" s="289" t="s">
        <v>10</v>
      </c>
      <c r="M92" s="290" t="s">
        <v>10</v>
      </c>
      <c r="N92" s="100"/>
      <c r="O92" s="17"/>
      <c r="P92" s="18"/>
      <c r="Q92" s="38" t="s">
        <v>10</v>
      </c>
      <c r="R92" s="39" t="s">
        <v>10</v>
      </c>
      <c r="S92" s="96"/>
      <c r="T92" s="13" t="s">
        <v>10</v>
      </c>
      <c r="U92" s="27" t="s">
        <v>10</v>
      </c>
      <c r="V92" s="28" t="s">
        <v>10</v>
      </c>
      <c r="W92" s="29" t="s">
        <v>10</v>
      </c>
      <c r="X92" s="29" t="s">
        <v>10</v>
      </c>
      <c r="Y92" s="27" t="s">
        <v>10</v>
      </c>
      <c r="Z92" s="29" t="s">
        <v>10</v>
      </c>
      <c r="AA92" s="16" t="s">
        <v>10</v>
      </c>
      <c r="AB92"/>
    </row>
    <row r="93" spans="1:28" ht="12.75" customHeight="1" x14ac:dyDescent="0.25">
      <c r="A93" s="287" t="s">
        <v>109</v>
      </c>
      <c r="B93" s="288" t="s">
        <v>111</v>
      </c>
      <c r="C93" s="287" t="s">
        <v>109</v>
      </c>
      <c r="D93" s="287" t="s">
        <v>10</v>
      </c>
      <c r="E93" s="287" t="s">
        <v>109</v>
      </c>
      <c r="F93" s="287" t="s">
        <v>109</v>
      </c>
      <c r="G93" s="125"/>
      <c r="H93" s="32" t="s">
        <v>10</v>
      </c>
      <c r="I93" s="289" t="s">
        <v>10</v>
      </c>
      <c r="J93" s="290" t="s">
        <v>10</v>
      </c>
      <c r="K93" s="33" t="s">
        <v>10</v>
      </c>
      <c r="L93" s="289" t="s">
        <v>10</v>
      </c>
      <c r="M93" s="290" t="s">
        <v>10</v>
      </c>
      <c r="N93" s="100"/>
      <c r="O93" s="17"/>
      <c r="P93" s="18"/>
      <c r="Q93" s="38" t="s">
        <v>10</v>
      </c>
      <c r="R93" s="39" t="s">
        <v>10</v>
      </c>
      <c r="S93" s="96"/>
      <c r="T93" s="13" t="s">
        <v>10</v>
      </c>
      <c r="U93" s="27" t="s">
        <v>10</v>
      </c>
      <c r="V93" s="28" t="s">
        <v>10</v>
      </c>
      <c r="W93" s="29" t="s">
        <v>10</v>
      </c>
      <c r="X93" s="29" t="s">
        <v>10</v>
      </c>
      <c r="Y93" s="27" t="s">
        <v>10</v>
      </c>
      <c r="Z93" s="29" t="s">
        <v>10</v>
      </c>
      <c r="AA93" s="16" t="s">
        <v>10</v>
      </c>
      <c r="AB93"/>
    </row>
    <row r="94" spans="1:28" ht="33" x14ac:dyDescent="0.25">
      <c r="A94" s="275">
        <v>0.4375</v>
      </c>
      <c r="B94" s="272" t="s">
        <v>82</v>
      </c>
      <c r="C94" s="276">
        <v>175</v>
      </c>
      <c r="D94" s="276" t="s">
        <v>10</v>
      </c>
      <c r="E94" s="277" t="s">
        <v>4</v>
      </c>
      <c r="F94" s="278" t="s">
        <v>68</v>
      </c>
      <c r="G94" s="291" t="s">
        <v>115</v>
      </c>
      <c r="H94" s="32" t="s">
        <v>10</v>
      </c>
      <c r="I94" s="280" t="s">
        <v>10</v>
      </c>
      <c r="J94" s="281" t="s">
        <v>10</v>
      </c>
      <c r="K94" s="33" t="s">
        <v>10</v>
      </c>
      <c r="L94" s="280" t="s">
        <v>10</v>
      </c>
      <c r="M94" s="281" t="s">
        <v>10</v>
      </c>
      <c r="N94" s="292"/>
      <c r="O94" s="280"/>
      <c r="P94" s="281"/>
      <c r="Q94" s="38" t="s">
        <v>10</v>
      </c>
      <c r="R94" s="39" t="s">
        <v>10</v>
      </c>
      <c r="S94" s="293"/>
      <c r="T94" s="282" t="s">
        <v>10</v>
      </c>
      <c r="U94" s="283" t="s">
        <v>10</v>
      </c>
      <c r="V94" s="284" t="s">
        <v>10</v>
      </c>
      <c r="W94" s="285" t="s">
        <v>10</v>
      </c>
      <c r="X94" s="285" t="s">
        <v>10</v>
      </c>
      <c r="Y94" s="283" t="s">
        <v>10</v>
      </c>
      <c r="Z94" s="285" t="s">
        <v>10</v>
      </c>
      <c r="AA94" s="286" t="s">
        <v>10</v>
      </c>
      <c r="AB94"/>
    </row>
    <row r="95" spans="1:28" ht="12.75" customHeight="1" x14ac:dyDescent="0.25">
      <c r="A95" s="287" t="s">
        <v>109</v>
      </c>
      <c r="B95" s="288" t="s">
        <v>110</v>
      </c>
      <c r="C95" s="287" t="s">
        <v>109</v>
      </c>
      <c r="D95" s="287" t="s">
        <v>10</v>
      </c>
      <c r="E95" s="287" t="s">
        <v>109</v>
      </c>
      <c r="F95" s="287" t="s">
        <v>109</v>
      </c>
      <c r="G95" s="125"/>
      <c r="H95" s="32" t="s">
        <v>10</v>
      </c>
      <c r="I95" s="289" t="s">
        <v>10</v>
      </c>
      <c r="J95" s="290" t="s">
        <v>10</v>
      </c>
      <c r="K95" s="33" t="s">
        <v>10</v>
      </c>
      <c r="L95" s="289" t="s">
        <v>10</v>
      </c>
      <c r="M95" s="290" t="s">
        <v>10</v>
      </c>
      <c r="N95" s="100"/>
      <c r="O95" s="17"/>
      <c r="P95" s="18"/>
      <c r="Q95" s="38" t="s">
        <v>10</v>
      </c>
      <c r="R95" s="39" t="s">
        <v>10</v>
      </c>
      <c r="S95" s="96"/>
      <c r="T95" s="13" t="s">
        <v>10</v>
      </c>
      <c r="U95" s="27" t="s">
        <v>10</v>
      </c>
      <c r="V95" s="28" t="s">
        <v>10</v>
      </c>
      <c r="W95" s="29" t="s">
        <v>10</v>
      </c>
      <c r="X95" s="29" t="s">
        <v>10</v>
      </c>
      <c r="Y95" s="27" t="s">
        <v>10</v>
      </c>
      <c r="Z95" s="29" t="s">
        <v>10</v>
      </c>
      <c r="AA95" s="16" t="s">
        <v>10</v>
      </c>
      <c r="AB95"/>
    </row>
    <row r="96" spans="1:28" ht="12.75" customHeight="1" x14ac:dyDescent="0.25">
      <c r="A96" s="287" t="s">
        <v>109</v>
      </c>
      <c r="B96" s="288" t="s">
        <v>111</v>
      </c>
      <c r="C96" s="287" t="s">
        <v>109</v>
      </c>
      <c r="D96" s="287" t="s">
        <v>10</v>
      </c>
      <c r="E96" s="287" t="s">
        <v>109</v>
      </c>
      <c r="F96" s="287" t="s">
        <v>109</v>
      </c>
      <c r="G96" s="125"/>
      <c r="H96" s="32" t="s">
        <v>10</v>
      </c>
      <c r="I96" s="289" t="s">
        <v>10</v>
      </c>
      <c r="J96" s="290" t="s">
        <v>10</v>
      </c>
      <c r="K96" s="33" t="s">
        <v>10</v>
      </c>
      <c r="L96" s="289" t="s">
        <v>10</v>
      </c>
      <c r="M96" s="290" t="s">
        <v>10</v>
      </c>
      <c r="N96" s="100"/>
      <c r="O96" s="17"/>
      <c r="P96" s="18"/>
      <c r="Q96" s="38" t="s">
        <v>10</v>
      </c>
      <c r="R96" s="39" t="s">
        <v>10</v>
      </c>
      <c r="S96" s="96"/>
      <c r="T96" s="13" t="s">
        <v>10</v>
      </c>
      <c r="U96" s="27" t="s">
        <v>10</v>
      </c>
      <c r="V96" s="28" t="s">
        <v>10</v>
      </c>
      <c r="W96" s="29" t="s">
        <v>10</v>
      </c>
      <c r="X96" s="29" t="s">
        <v>10</v>
      </c>
      <c r="Y96" s="27" t="s">
        <v>10</v>
      </c>
      <c r="Z96" s="29" t="s">
        <v>10</v>
      </c>
      <c r="AA96" s="16" t="s">
        <v>10</v>
      </c>
      <c r="AB96"/>
    </row>
    <row r="97" spans="1:28" ht="12.75" customHeight="1" x14ac:dyDescent="0.25">
      <c r="A97" s="287" t="s">
        <v>109</v>
      </c>
      <c r="B97" s="288" t="s">
        <v>112</v>
      </c>
      <c r="C97" s="287" t="s">
        <v>109</v>
      </c>
      <c r="D97" s="287" t="s">
        <v>10</v>
      </c>
      <c r="E97" s="287" t="s">
        <v>109</v>
      </c>
      <c r="F97" s="287" t="s">
        <v>109</v>
      </c>
      <c r="G97" s="125"/>
      <c r="H97" s="32" t="s">
        <v>10</v>
      </c>
      <c r="I97" s="289" t="s">
        <v>10</v>
      </c>
      <c r="J97" s="290" t="s">
        <v>10</v>
      </c>
      <c r="K97" s="33" t="s">
        <v>10</v>
      </c>
      <c r="L97" s="289" t="s">
        <v>10</v>
      </c>
      <c r="M97" s="290" t="s">
        <v>10</v>
      </c>
      <c r="N97" s="100"/>
      <c r="O97" s="17"/>
      <c r="P97" s="18"/>
      <c r="Q97" s="38" t="s">
        <v>10</v>
      </c>
      <c r="R97" s="39" t="s">
        <v>10</v>
      </c>
      <c r="S97" s="96"/>
      <c r="T97" s="13" t="s">
        <v>10</v>
      </c>
      <c r="U97" s="27" t="s">
        <v>10</v>
      </c>
      <c r="V97" s="28" t="s">
        <v>10</v>
      </c>
      <c r="W97" s="29" t="s">
        <v>10</v>
      </c>
      <c r="X97" s="29" t="s">
        <v>10</v>
      </c>
      <c r="Y97" s="27" t="s">
        <v>10</v>
      </c>
      <c r="Z97" s="29" t="s">
        <v>10</v>
      </c>
      <c r="AA97" s="16" t="s">
        <v>10</v>
      </c>
      <c r="AB97"/>
    </row>
    <row r="98" spans="1:28" ht="12.75" customHeight="1" x14ac:dyDescent="0.25">
      <c r="A98" s="287" t="s">
        <v>109</v>
      </c>
      <c r="B98" s="288" t="s">
        <v>113</v>
      </c>
      <c r="C98" s="287" t="s">
        <v>109</v>
      </c>
      <c r="D98" s="287" t="s">
        <v>10</v>
      </c>
      <c r="E98" s="287" t="s">
        <v>109</v>
      </c>
      <c r="F98" s="287" t="s">
        <v>109</v>
      </c>
      <c r="G98" s="125"/>
      <c r="H98" s="32" t="s">
        <v>10</v>
      </c>
      <c r="I98" s="289" t="s">
        <v>10</v>
      </c>
      <c r="J98" s="290" t="s">
        <v>10</v>
      </c>
      <c r="K98" s="33" t="s">
        <v>10</v>
      </c>
      <c r="L98" s="289" t="s">
        <v>10</v>
      </c>
      <c r="M98" s="290" t="s">
        <v>10</v>
      </c>
      <c r="N98" s="100"/>
      <c r="O98" s="17"/>
      <c r="P98" s="18"/>
      <c r="Q98" s="38" t="s">
        <v>10</v>
      </c>
      <c r="R98" s="39" t="s">
        <v>10</v>
      </c>
      <c r="S98" s="96"/>
      <c r="T98" s="13" t="s">
        <v>10</v>
      </c>
      <c r="U98" s="27" t="s">
        <v>10</v>
      </c>
      <c r="V98" s="28" t="s">
        <v>10</v>
      </c>
      <c r="W98" s="29" t="s">
        <v>10</v>
      </c>
      <c r="X98" s="29" t="s">
        <v>10</v>
      </c>
      <c r="Y98" s="27" t="s">
        <v>10</v>
      </c>
      <c r="Z98" s="29" t="s">
        <v>10</v>
      </c>
      <c r="AA98" s="16" t="s">
        <v>10</v>
      </c>
      <c r="AB98"/>
    </row>
    <row r="99" spans="1:28" ht="36" customHeight="1" x14ac:dyDescent="0.25">
      <c r="A99" s="275">
        <v>0.45833333333333331</v>
      </c>
      <c r="B99" s="272" t="s">
        <v>83</v>
      </c>
      <c r="C99" s="276">
        <v>204</v>
      </c>
      <c r="D99" s="276" t="s">
        <v>10</v>
      </c>
      <c r="E99" s="277" t="s">
        <v>4</v>
      </c>
      <c r="F99" s="278" t="s">
        <v>98</v>
      </c>
      <c r="G99" s="291" t="s">
        <v>114</v>
      </c>
      <c r="H99" s="32" t="s">
        <v>10</v>
      </c>
      <c r="I99" s="280" t="s">
        <v>10</v>
      </c>
      <c r="J99" s="281" t="s">
        <v>10</v>
      </c>
      <c r="K99" s="33" t="s">
        <v>10</v>
      </c>
      <c r="L99" s="280" t="s">
        <v>10</v>
      </c>
      <c r="M99" s="281" t="s">
        <v>10</v>
      </c>
      <c r="N99" s="292"/>
      <c r="O99" s="280"/>
      <c r="P99" s="281"/>
      <c r="Q99" s="38" t="s">
        <v>10</v>
      </c>
      <c r="R99" s="39" t="s">
        <v>10</v>
      </c>
      <c r="S99" s="293"/>
      <c r="T99" s="282" t="s">
        <v>10</v>
      </c>
      <c r="U99" s="283" t="s">
        <v>10</v>
      </c>
      <c r="V99" s="284" t="s">
        <v>10</v>
      </c>
      <c r="W99" s="285" t="s">
        <v>10</v>
      </c>
      <c r="X99" s="285" t="s">
        <v>10</v>
      </c>
      <c r="Y99" s="283" t="s">
        <v>10</v>
      </c>
      <c r="Z99" s="285" t="s">
        <v>10</v>
      </c>
      <c r="AA99" s="286" t="s">
        <v>10</v>
      </c>
      <c r="AB99"/>
    </row>
    <row r="100" spans="1:28" ht="12.75" customHeight="1" x14ac:dyDescent="0.25">
      <c r="A100" s="287" t="s">
        <v>109</v>
      </c>
      <c r="B100" s="288" t="s">
        <v>110</v>
      </c>
      <c r="C100" s="287" t="s">
        <v>109</v>
      </c>
      <c r="D100" s="287" t="s">
        <v>10</v>
      </c>
      <c r="E100" s="287" t="s">
        <v>109</v>
      </c>
      <c r="F100" s="287" t="s">
        <v>109</v>
      </c>
      <c r="G100" s="125"/>
      <c r="H100" s="32" t="s">
        <v>10</v>
      </c>
      <c r="I100" s="289" t="s">
        <v>10</v>
      </c>
      <c r="J100" s="290" t="s">
        <v>10</v>
      </c>
      <c r="K100" s="33" t="s">
        <v>10</v>
      </c>
      <c r="L100" s="289" t="s">
        <v>10</v>
      </c>
      <c r="M100" s="290" t="s">
        <v>10</v>
      </c>
      <c r="N100" s="100"/>
      <c r="O100" s="17"/>
      <c r="P100" s="18"/>
      <c r="Q100" s="38" t="s">
        <v>10</v>
      </c>
      <c r="R100" s="39" t="s">
        <v>10</v>
      </c>
      <c r="S100" s="96"/>
      <c r="T100" s="13" t="s">
        <v>10</v>
      </c>
      <c r="U100" s="27" t="s">
        <v>10</v>
      </c>
      <c r="V100" s="28" t="s">
        <v>10</v>
      </c>
      <c r="W100" s="29" t="s">
        <v>10</v>
      </c>
      <c r="X100" s="29" t="s">
        <v>10</v>
      </c>
      <c r="Y100" s="27" t="s">
        <v>10</v>
      </c>
      <c r="Z100" s="29" t="s">
        <v>10</v>
      </c>
      <c r="AA100" s="16" t="s">
        <v>10</v>
      </c>
      <c r="AB100"/>
    </row>
    <row r="101" spans="1:28" ht="12.75" customHeight="1" x14ac:dyDescent="0.25">
      <c r="A101" s="287" t="s">
        <v>109</v>
      </c>
      <c r="B101" s="288" t="s">
        <v>111</v>
      </c>
      <c r="C101" s="287" t="s">
        <v>109</v>
      </c>
      <c r="D101" s="287" t="s">
        <v>10</v>
      </c>
      <c r="E101" s="287" t="s">
        <v>109</v>
      </c>
      <c r="F101" s="287" t="s">
        <v>109</v>
      </c>
      <c r="G101" s="125"/>
      <c r="H101" s="32" t="s">
        <v>10</v>
      </c>
      <c r="I101" s="289" t="s">
        <v>10</v>
      </c>
      <c r="J101" s="290" t="s">
        <v>10</v>
      </c>
      <c r="K101" s="33" t="s">
        <v>10</v>
      </c>
      <c r="L101" s="289" t="s">
        <v>10</v>
      </c>
      <c r="M101" s="290" t="s">
        <v>10</v>
      </c>
      <c r="N101" s="100"/>
      <c r="O101" s="17"/>
      <c r="P101" s="18"/>
      <c r="Q101" s="38" t="s">
        <v>10</v>
      </c>
      <c r="R101" s="39" t="s">
        <v>10</v>
      </c>
      <c r="S101" s="96"/>
      <c r="T101" s="13" t="s">
        <v>10</v>
      </c>
      <c r="U101" s="27" t="s">
        <v>10</v>
      </c>
      <c r="V101" s="28" t="s">
        <v>10</v>
      </c>
      <c r="W101" s="29" t="s">
        <v>10</v>
      </c>
      <c r="X101" s="29" t="s">
        <v>10</v>
      </c>
      <c r="Y101" s="27" t="s">
        <v>10</v>
      </c>
      <c r="Z101" s="29" t="s">
        <v>10</v>
      </c>
      <c r="AA101" s="16" t="s">
        <v>10</v>
      </c>
      <c r="AB101"/>
    </row>
    <row r="102" spans="1:28" ht="12.75" customHeight="1" x14ac:dyDescent="0.25">
      <c r="A102" s="287" t="s">
        <v>109</v>
      </c>
      <c r="B102" s="288" t="s">
        <v>112</v>
      </c>
      <c r="C102" s="287" t="s">
        <v>109</v>
      </c>
      <c r="D102" s="287" t="s">
        <v>10</v>
      </c>
      <c r="E102" s="287" t="s">
        <v>109</v>
      </c>
      <c r="F102" s="287" t="s">
        <v>109</v>
      </c>
      <c r="G102" s="125"/>
      <c r="H102" s="32" t="s">
        <v>10</v>
      </c>
      <c r="I102" s="289" t="s">
        <v>10</v>
      </c>
      <c r="J102" s="290" t="s">
        <v>10</v>
      </c>
      <c r="K102" s="33" t="s">
        <v>10</v>
      </c>
      <c r="L102" s="289" t="s">
        <v>10</v>
      </c>
      <c r="M102" s="290" t="s">
        <v>10</v>
      </c>
      <c r="N102" s="100"/>
      <c r="O102" s="17"/>
      <c r="P102" s="18"/>
      <c r="Q102" s="38" t="s">
        <v>10</v>
      </c>
      <c r="R102" s="39" t="s">
        <v>10</v>
      </c>
      <c r="S102" s="96"/>
      <c r="T102" s="13" t="s">
        <v>10</v>
      </c>
      <c r="U102" s="27" t="s">
        <v>10</v>
      </c>
      <c r="V102" s="28" t="s">
        <v>10</v>
      </c>
      <c r="W102" s="29" t="s">
        <v>10</v>
      </c>
      <c r="X102" s="29" t="s">
        <v>10</v>
      </c>
      <c r="Y102" s="27" t="s">
        <v>10</v>
      </c>
      <c r="Z102" s="29" t="s">
        <v>10</v>
      </c>
      <c r="AA102" s="16" t="s">
        <v>10</v>
      </c>
      <c r="AB102"/>
    </row>
    <row r="103" spans="1:28" ht="12.75" customHeight="1" x14ac:dyDescent="0.25">
      <c r="A103" s="287" t="s">
        <v>109</v>
      </c>
      <c r="B103" s="288" t="s">
        <v>113</v>
      </c>
      <c r="C103" s="287" t="s">
        <v>109</v>
      </c>
      <c r="D103" s="287" t="s">
        <v>10</v>
      </c>
      <c r="E103" s="287" t="s">
        <v>109</v>
      </c>
      <c r="F103" s="287" t="s">
        <v>109</v>
      </c>
      <c r="G103" s="125"/>
      <c r="H103" s="32" t="s">
        <v>10</v>
      </c>
      <c r="I103" s="289" t="s">
        <v>10</v>
      </c>
      <c r="J103" s="290" t="s">
        <v>10</v>
      </c>
      <c r="K103" s="33" t="s">
        <v>10</v>
      </c>
      <c r="L103" s="289" t="s">
        <v>10</v>
      </c>
      <c r="M103" s="290" t="s">
        <v>10</v>
      </c>
      <c r="N103" s="100"/>
      <c r="O103" s="17"/>
      <c r="P103" s="18"/>
      <c r="Q103" s="38" t="s">
        <v>10</v>
      </c>
      <c r="R103" s="39" t="s">
        <v>10</v>
      </c>
      <c r="S103" s="96"/>
      <c r="T103" s="13" t="s">
        <v>10</v>
      </c>
      <c r="U103" s="27" t="s">
        <v>10</v>
      </c>
      <c r="V103" s="28" t="s">
        <v>10</v>
      </c>
      <c r="W103" s="29" t="s">
        <v>10</v>
      </c>
      <c r="X103" s="29" t="s">
        <v>10</v>
      </c>
      <c r="Y103" s="27" t="s">
        <v>10</v>
      </c>
      <c r="Z103" s="29" t="s">
        <v>10</v>
      </c>
      <c r="AA103" s="16" t="s">
        <v>10</v>
      </c>
      <c r="AB103"/>
    </row>
    <row r="104" spans="1:28" ht="22.5" customHeight="1" x14ac:dyDescent="0.25">
      <c r="A104" s="275">
        <v>0.45833333333333331</v>
      </c>
      <c r="B104" s="272" t="s">
        <v>84</v>
      </c>
      <c r="C104" s="276">
        <v>20</v>
      </c>
      <c r="D104" s="276" t="s">
        <v>10</v>
      </c>
      <c r="E104" s="277" t="s">
        <v>4</v>
      </c>
      <c r="F104" s="278" t="s">
        <v>68</v>
      </c>
      <c r="G104" s="279" t="s">
        <v>103</v>
      </c>
      <c r="H104" s="32" t="s">
        <v>10</v>
      </c>
      <c r="I104" s="280" t="s">
        <v>10</v>
      </c>
      <c r="J104" s="281" t="s">
        <v>10</v>
      </c>
      <c r="K104" s="33" t="s">
        <v>10</v>
      </c>
      <c r="L104" s="280" t="s">
        <v>10</v>
      </c>
      <c r="M104" s="281" t="s">
        <v>10</v>
      </c>
      <c r="N104" s="292"/>
      <c r="O104" s="280"/>
      <c r="P104" s="281"/>
      <c r="Q104" s="38" t="s">
        <v>10</v>
      </c>
      <c r="R104" s="39" t="s">
        <v>10</v>
      </c>
      <c r="S104" s="293"/>
      <c r="T104" s="282" t="s">
        <v>10</v>
      </c>
      <c r="U104" s="283" t="s">
        <v>10</v>
      </c>
      <c r="V104" s="284" t="s">
        <v>10</v>
      </c>
      <c r="W104" s="285" t="s">
        <v>10</v>
      </c>
      <c r="X104" s="285" t="s">
        <v>10</v>
      </c>
      <c r="Y104" s="283" t="s">
        <v>10</v>
      </c>
      <c r="Z104" s="285" t="s">
        <v>10</v>
      </c>
      <c r="AA104" s="286" t="s">
        <v>10</v>
      </c>
      <c r="AB104"/>
    </row>
    <row r="105" spans="1:28" ht="12.75" customHeight="1" x14ac:dyDescent="0.25">
      <c r="A105" s="287" t="s">
        <v>109</v>
      </c>
      <c r="B105" s="288" t="s">
        <v>110</v>
      </c>
      <c r="C105" s="287" t="s">
        <v>109</v>
      </c>
      <c r="D105" s="287" t="s">
        <v>10</v>
      </c>
      <c r="E105" s="287" t="s">
        <v>109</v>
      </c>
      <c r="F105" s="287" t="s">
        <v>109</v>
      </c>
      <c r="G105" s="125"/>
      <c r="H105" s="32" t="s">
        <v>10</v>
      </c>
      <c r="I105" s="289" t="s">
        <v>10</v>
      </c>
      <c r="J105" s="290" t="s">
        <v>10</v>
      </c>
      <c r="K105" s="33" t="s">
        <v>10</v>
      </c>
      <c r="L105" s="289" t="s">
        <v>10</v>
      </c>
      <c r="M105" s="290" t="s">
        <v>10</v>
      </c>
      <c r="N105" s="100"/>
      <c r="O105" s="17"/>
      <c r="P105" s="18"/>
      <c r="Q105" s="38" t="s">
        <v>10</v>
      </c>
      <c r="R105" s="39" t="s">
        <v>10</v>
      </c>
      <c r="S105" s="96"/>
      <c r="T105" s="13" t="s">
        <v>10</v>
      </c>
      <c r="U105" s="27" t="s">
        <v>10</v>
      </c>
      <c r="V105" s="28" t="s">
        <v>10</v>
      </c>
      <c r="W105" s="29" t="s">
        <v>10</v>
      </c>
      <c r="X105" s="29" t="s">
        <v>10</v>
      </c>
      <c r="Y105" s="27" t="s">
        <v>10</v>
      </c>
      <c r="Z105" s="29" t="s">
        <v>10</v>
      </c>
      <c r="AA105" s="16" t="s">
        <v>10</v>
      </c>
      <c r="AB105"/>
    </row>
    <row r="106" spans="1:28" ht="12.75" customHeight="1" x14ac:dyDescent="0.25">
      <c r="A106" s="287" t="s">
        <v>109</v>
      </c>
      <c r="B106" s="288" t="s">
        <v>111</v>
      </c>
      <c r="C106" s="287" t="s">
        <v>109</v>
      </c>
      <c r="D106" s="287" t="s">
        <v>10</v>
      </c>
      <c r="E106" s="287" t="s">
        <v>109</v>
      </c>
      <c r="F106" s="287" t="s">
        <v>109</v>
      </c>
      <c r="G106" s="125"/>
      <c r="H106" s="32" t="s">
        <v>10</v>
      </c>
      <c r="I106" s="289" t="s">
        <v>10</v>
      </c>
      <c r="J106" s="290" t="s">
        <v>10</v>
      </c>
      <c r="K106" s="33" t="s">
        <v>10</v>
      </c>
      <c r="L106" s="289" t="s">
        <v>10</v>
      </c>
      <c r="M106" s="290" t="s">
        <v>10</v>
      </c>
      <c r="N106" s="100"/>
      <c r="O106" s="17"/>
      <c r="P106" s="18"/>
      <c r="Q106" s="38" t="s">
        <v>10</v>
      </c>
      <c r="R106" s="39" t="s">
        <v>10</v>
      </c>
      <c r="S106" s="96"/>
      <c r="T106" s="13" t="s">
        <v>10</v>
      </c>
      <c r="U106" s="27" t="s">
        <v>10</v>
      </c>
      <c r="V106" s="28" t="s">
        <v>10</v>
      </c>
      <c r="W106" s="29" t="s">
        <v>10</v>
      </c>
      <c r="X106" s="29" t="s">
        <v>10</v>
      </c>
      <c r="Y106" s="27" t="s">
        <v>10</v>
      </c>
      <c r="Z106" s="29" t="s">
        <v>10</v>
      </c>
      <c r="AA106" s="16" t="s">
        <v>10</v>
      </c>
      <c r="AB106"/>
    </row>
    <row r="107" spans="1:28" ht="22.5" customHeight="1" x14ac:dyDescent="0.25">
      <c r="A107" s="275">
        <v>4.1666666666666664E-2</v>
      </c>
      <c r="B107" s="272" t="s">
        <v>87</v>
      </c>
      <c r="C107" s="276">
        <v>72</v>
      </c>
      <c r="D107" s="276" t="s">
        <v>10</v>
      </c>
      <c r="E107" s="277" t="s">
        <v>4</v>
      </c>
      <c r="F107" s="278" t="s">
        <v>68</v>
      </c>
      <c r="G107" s="279" t="s">
        <v>100</v>
      </c>
      <c r="H107" s="32" t="s">
        <v>10</v>
      </c>
      <c r="I107" s="280" t="s">
        <v>10</v>
      </c>
      <c r="J107" s="281" t="s">
        <v>10</v>
      </c>
      <c r="K107" s="33" t="s">
        <v>10</v>
      </c>
      <c r="L107" s="280" t="s">
        <v>10</v>
      </c>
      <c r="M107" s="281" t="s">
        <v>10</v>
      </c>
      <c r="N107" s="292"/>
      <c r="O107" s="280"/>
      <c r="P107" s="281"/>
      <c r="Q107" s="38" t="s">
        <v>10</v>
      </c>
      <c r="R107" s="39" t="s">
        <v>10</v>
      </c>
      <c r="S107" s="293"/>
      <c r="T107" s="282" t="s">
        <v>10</v>
      </c>
      <c r="U107" s="283" t="s">
        <v>10</v>
      </c>
      <c r="V107" s="284" t="s">
        <v>10</v>
      </c>
      <c r="W107" s="285" t="s">
        <v>10</v>
      </c>
      <c r="X107" s="285" t="s">
        <v>10</v>
      </c>
      <c r="Y107" s="283" t="s">
        <v>10</v>
      </c>
      <c r="Z107" s="285" t="s">
        <v>10</v>
      </c>
      <c r="AA107" s="286" t="s">
        <v>10</v>
      </c>
      <c r="AB107"/>
    </row>
    <row r="108" spans="1:28" ht="12.75" customHeight="1" x14ac:dyDescent="0.25">
      <c r="A108" s="287" t="s">
        <v>109</v>
      </c>
      <c r="B108" s="288" t="s">
        <v>110</v>
      </c>
      <c r="C108" s="287" t="s">
        <v>109</v>
      </c>
      <c r="D108" s="287" t="s">
        <v>10</v>
      </c>
      <c r="E108" s="287" t="s">
        <v>109</v>
      </c>
      <c r="F108" s="287" t="s">
        <v>109</v>
      </c>
      <c r="G108" s="125"/>
      <c r="H108" s="32" t="s">
        <v>10</v>
      </c>
      <c r="I108" s="289" t="s">
        <v>10</v>
      </c>
      <c r="J108" s="290" t="s">
        <v>10</v>
      </c>
      <c r="K108" s="33" t="s">
        <v>10</v>
      </c>
      <c r="L108" s="289" t="s">
        <v>10</v>
      </c>
      <c r="M108" s="290" t="s">
        <v>10</v>
      </c>
      <c r="N108" s="100"/>
      <c r="O108" s="17"/>
      <c r="P108" s="18"/>
      <c r="Q108" s="38" t="s">
        <v>10</v>
      </c>
      <c r="R108" s="39" t="s">
        <v>10</v>
      </c>
      <c r="S108" s="96"/>
      <c r="T108" s="13" t="s">
        <v>10</v>
      </c>
      <c r="U108" s="27" t="s">
        <v>10</v>
      </c>
      <c r="V108" s="28" t="s">
        <v>10</v>
      </c>
      <c r="W108" s="29" t="s">
        <v>10</v>
      </c>
      <c r="X108" s="29" t="s">
        <v>10</v>
      </c>
      <c r="Y108" s="27" t="s">
        <v>10</v>
      </c>
      <c r="Z108" s="29" t="s">
        <v>10</v>
      </c>
      <c r="AA108" s="16" t="s">
        <v>10</v>
      </c>
      <c r="AB108"/>
    </row>
    <row r="109" spans="1:28" ht="12.75" customHeight="1" x14ac:dyDescent="0.25">
      <c r="A109" s="287" t="s">
        <v>109</v>
      </c>
      <c r="B109" s="288" t="s">
        <v>111</v>
      </c>
      <c r="C109" s="287" t="s">
        <v>109</v>
      </c>
      <c r="D109" s="287" t="s">
        <v>10</v>
      </c>
      <c r="E109" s="287" t="s">
        <v>109</v>
      </c>
      <c r="F109" s="287" t="s">
        <v>109</v>
      </c>
      <c r="G109" s="125"/>
      <c r="H109" s="32" t="s">
        <v>10</v>
      </c>
      <c r="I109" s="289" t="s">
        <v>10</v>
      </c>
      <c r="J109" s="290" t="s">
        <v>10</v>
      </c>
      <c r="K109" s="33" t="s">
        <v>10</v>
      </c>
      <c r="L109" s="289" t="s">
        <v>10</v>
      </c>
      <c r="M109" s="290" t="s">
        <v>10</v>
      </c>
      <c r="N109" s="100"/>
      <c r="O109" s="17"/>
      <c r="P109" s="18"/>
      <c r="Q109" s="38" t="s">
        <v>10</v>
      </c>
      <c r="R109" s="39" t="s">
        <v>10</v>
      </c>
      <c r="S109" s="96"/>
      <c r="T109" s="13" t="s">
        <v>10</v>
      </c>
      <c r="U109" s="27" t="s">
        <v>10</v>
      </c>
      <c r="V109" s="28" t="s">
        <v>10</v>
      </c>
      <c r="W109" s="29" t="s">
        <v>10</v>
      </c>
      <c r="X109" s="29" t="s">
        <v>10</v>
      </c>
      <c r="Y109" s="27" t="s">
        <v>10</v>
      </c>
      <c r="Z109" s="29" t="s">
        <v>10</v>
      </c>
      <c r="AA109" s="16" t="s">
        <v>10</v>
      </c>
      <c r="AB109"/>
    </row>
    <row r="110" spans="1:28" ht="36.75" customHeight="1" x14ac:dyDescent="0.25">
      <c r="A110" s="275">
        <v>4.1666666666666664E-2</v>
      </c>
      <c r="B110" s="272" t="s">
        <v>88</v>
      </c>
      <c r="C110" s="276">
        <v>200</v>
      </c>
      <c r="D110" s="276" t="s">
        <v>10</v>
      </c>
      <c r="E110" s="277" t="s">
        <v>4</v>
      </c>
      <c r="F110" s="278" t="s">
        <v>68</v>
      </c>
      <c r="G110" s="291" t="s">
        <v>117</v>
      </c>
      <c r="H110" s="32" t="s">
        <v>10</v>
      </c>
      <c r="I110" s="280" t="s">
        <v>10</v>
      </c>
      <c r="J110" s="281" t="s">
        <v>10</v>
      </c>
      <c r="K110" s="33" t="s">
        <v>10</v>
      </c>
      <c r="L110" s="280" t="s">
        <v>10</v>
      </c>
      <c r="M110" s="281" t="s">
        <v>10</v>
      </c>
      <c r="N110" s="292"/>
      <c r="O110" s="280"/>
      <c r="P110" s="281"/>
      <c r="Q110" s="38" t="s">
        <v>10</v>
      </c>
      <c r="R110" s="39" t="s">
        <v>10</v>
      </c>
      <c r="S110" s="293"/>
      <c r="T110" s="282" t="s">
        <v>10</v>
      </c>
      <c r="U110" s="283" t="s">
        <v>10</v>
      </c>
      <c r="V110" s="284" t="s">
        <v>10</v>
      </c>
      <c r="W110" s="285" t="s">
        <v>10</v>
      </c>
      <c r="X110" s="285" t="s">
        <v>10</v>
      </c>
      <c r="Y110" s="283" t="s">
        <v>10</v>
      </c>
      <c r="Z110" s="285" t="s">
        <v>10</v>
      </c>
      <c r="AA110" s="286" t="s">
        <v>10</v>
      </c>
      <c r="AB110"/>
    </row>
    <row r="111" spans="1:28" ht="12.75" customHeight="1" x14ac:dyDescent="0.25">
      <c r="A111" s="287" t="s">
        <v>109</v>
      </c>
      <c r="B111" s="288" t="s">
        <v>110</v>
      </c>
      <c r="C111" s="287" t="s">
        <v>109</v>
      </c>
      <c r="D111" s="287" t="s">
        <v>10</v>
      </c>
      <c r="E111" s="287" t="s">
        <v>109</v>
      </c>
      <c r="F111" s="287" t="s">
        <v>109</v>
      </c>
      <c r="G111" s="125"/>
      <c r="H111" s="32" t="s">
        <v>10</v>
      </c>
      <c r="I111" s="289" t="s">
        <v>10</v>
      </c>
      <c r="J111" s="290" t="s">
        <v>10</v>
      </c>
      <c r="K111" s="33" t="s">
        <v>10</v>
      </c>
      <c r="L111" s="289" t="s">
        <v>10</v>
      </c>
      <c r="M111" s="290" t="s">
        <v>10</v>
      </c>
      <c r="N111" s="100"/>
      <c r="O111" s="17"/>
      <c r="P111" s="18"/>
      <c r="Q111" s="38" t="s">
        <v>10</v>
      </c>
      <c r="R111" s="39" t="s">
        <v>10</v>
      </c>
      <c r="S111" s="96"/>
      <c r="T111" s="13" t="s">
        <v>10</v>
      </c>
      <c r="U111" s="27" t="s">
        <v>10</v>
      </c>
      <c r="V111" s="28" t="s">
        <v>10</v>
      </c>
      <c r="W111" s="29" t="s">
        <v>10</v>
      </c>
      <c r="X111" s="29" t="s">
        <v>10</v>
      </c>
      <c r="Y111" s="27" t="s">
        <v>10</v>
      </c>
      <c r="Z111" s="29" t="s">
        <v>10</v>
      </c>
      <c r="AA111" s="16" t="s">
        <v>10</v>
      </c>
      <c r="AB111"/>
    </row>
    <row r="112" spans="1:28" ht="12.75" customHeight="1" x14ac:dyDescent="0.25">
      <c r="A112" s="287" t="s">
        <v>109</v>
      </c>
      <c r="B112" s="288" t="s">
        <v>111</v>
      </c>
      <c r="C112" s="287" t="s">
        <v>109</v>
      </c>
      <c r="D112" s="287" t="s">
        <v>10</v>
      </c>
      <c r="E112" s="287" t="s">
        <v>109</v>
      </c>
      <c r="F112" s="287" t="s">
        <v>109</v>
      </c>
      <c r="G112" s="125"/>
      <c r="H112" s="32" t="s">
        <v>10</v>
      </c>
      <c r="I112" s="289" t="s">
        <v>10</v>
      </c>
      <c r="J112" s="290" t="s">
        <v>10</v>
      </c>
      <c r="K112" s="33" t="s">
        <v>10</v>
      </c>
      <c r="L112" s="289" t="s">
        <v>10</v>
      </c>
      <c r="M112" s="290" t="s">
        <v>10</v>
      </c>
      <c r="N112" s="100"/>
      <c r="O112" s="17"/>
      <c r="P112" s="18"/>
      <c r="Q112" s="38" t="s">
        <v>10</v>
      </c>
      <c r="R112" s="39" t="s">
        <v>10</v>
      </c>
      <c r="S112" s="96"/>
      <c r="T112" s="13" t="s">
        <v>10</v>
      </c>
      <c r="U112" s="27" t="s">
        <v>10</v>
      </c>
      <c r="V112" s="28" t="s">
        <v>10</v>
      </c>
      <c r="W112" s="29" t="s">
        <v>10</v>
      </c>
      <c r="X112" s="29" t="s">
        <v>10</v>
      </c>
      <c r="Y112" s="27" t="s">
        <v>10</v>
      </c>
      <c r="Z112" s="29" t="s">
        <v>10</v>
      </c>
      <c r="AA112" s="16" t="s">
        <v>10</v>
      </c>
      <c r="AB112"/>
    </row>
    <row r="113" spans="1:28" ht="12.75" customHeight="1" x14ac:dyDescent="0.25">
      <c r="A113" s="287" t="s">
        <v>109</v>
      </c>
      <c r="B113" s="288" t="s">
        <v>112</v>
      </c>
      <c r="C113" s="287" t="s">
        <v>109</v>
      </c>
      <c r="D113" s="287" t="s">
        <v>10</v>
      </c>
      <c r="E113" s="287" t="s">
        <v>109</v>
      </c>
      <c r="F113" s="287" t="s">
        <v>109</v>
      </c>
      <c r="G113" s="125"/>
      <c r="H113" s="32" t="s">
        <v>10</v>
      </c>
      <c r="I113" s="289" t="s">
        <v>10</v>
      </c>
      <c r="J113" s="290" t="s">
        <v>10</v>
      </c>
      <c r="K113" s="33" t="s">
        <v>10</v>
      </c>
      <c r="L113" s="289" t="s">
        <v>10</v>
      </c>
      <c r="M113" s="290" t="s">
        <v>10</v>
      </c>
      <c r="N113" s="100"/>
      <c r="O113" s="17"/>
      <c r="P113" s="18"/>
      <c r="Q113" s="38" t="s">
        <v>10</v>
      </c>
      <c r="R113" s="39" t="s">
        <v>10</v>
      </c>
      <c r="S113" s="96"/>
      <c r="T113" s="13" t="s">
        <v>10</v>
      </c>
      <c r="U113" s="27" t="s">
        <v>10</v>
      </c>
      <c r="V113" s="28" t="s">
        <v>10</v>
      </c>
      <c r="W113" s="29" t="s">
        <v>10</v>
      </c>
      <c r="X113" s="29" t="s">
        <v>10</v>
      </c>
      <c r="Y113" s="27" t="s">
        <v>10</v>
      </c>
      <c r="Z113" s="29" t="s">
        <v>10</v>
      </c>
      <c r="AA113" s="16" t="s">
        <v>10</v>
      </c>
      <c r="AB113"/>
    </row>
    <row r="114" spans="1:28" ht="12.75" customHeight="1" x14ac:dyDescent="0.25">
      <c r="A114" s="287" t="s">
        <v>109</v>
      </c>
      <c r="B114" s="288" t="s">
        <v>113</v>
      </c>
      <c r="C114" s="287" t="s">
        <v>109</v>
      </c>
      <c r="D114" s="287" t="s">
        <v>10</v>
      </c>
      <c r="E114" s="287" t="s">
        <v>109</v>
      </c>
      <c r="F114" s="287" t="s">
        <v>109</v>
      </c>
      <c r="G114" s="125"/>
      <c r="H114" s="32" t="s">
        <v>10</v>
      </c>
      <c r="I114" s="289" t="s">
        <v>10</v>
      </c>
      <c r="J114" s="290" t="s">
        <v>10</v>
      </c>
      <c r="K114" s="33" t="s">
        <v>10</v>
      </c>
      <c r="L114" s="289" t="s">
        <v>10</v>
      </c>
      <c r="M114" s="290" t="s">
        <v>10</v>
      </c>
      <c r="N114" s="100"/>
      <c r="O114" s="17"/>
      <c r="P114" s="18"/>
      <c r="Q114" s="38" t="s">
        <v>10</v>
      </c>
      <c r="R114" s="39" t="s">
        <v>10</v>
      </c>
      <c r="S114" s="96"/>
      <c r="T114" s="13" t="s">
        <v>10</v>
      </c>
      <c r="U114" s="27" t="s">
        <v>10</v>
      </c>
      <c r="V114" s="28" t="s">
        <v>10</v>
      </c>
      <c r="W114" s="29" t="s">
        <v>10</v>
      </c>
      <c r="X114" s="29" t="s">
        <v>10</v>
      </c>
      <c r="Y114" s="27" t="s">
        <v>10</v>
      </c>
      <c r="Z114" s="29" t="s">
        <v>10</v>
      </c>
      <c r="AA114" s="16" t="s">
        <v>10</v>
      </c>
      <c r="AB114"/>
    </row>
    <row r="115" spans="1:28" ht="5.25" customHeight="1" x14ac:dyDescent="0.25">
      <c r="A115" s="2"/>
      <c r="B115" s="273"/>
      <c r="C115" s="274"/>
      <c r="D115" s="274"/>
      <c r="E115" s="128"/>
      <c r="F115" s="8"/>
      <c r="G115" s="121"/>
      <c r="H115" s="3"/>
      <c r="I115" s="14"/>
      <c r="J115" s="7"/>
      <c r="K115" s="3"/>
      <c r="L115" s="14"/>
      <c r="M115" s="7"/>
      <c r="N115" s="3"/>
      <c r="O115" s="14"/>
      <c r="P115" s="7"/>
      <c r="Q115" s="7"/>
      <c r="R115" s="7"/>
      <c r="S115" s="7"/>
      <c r="T115" s="12"/>
      <c r="U115" s="3"/>
      <c r="V115" s="4"/>
      <c r="W115" s="5"/>
      <c r="X115" s="5"/>
      <c r="Y115" s="3"/>
      <c r="Z115" s="5"/>
      <c r="AA115" s="5"/>
      <c r="AB115"/>
    </row>
  </sheetData>
  <mergeCells count="49">
    <mergeCell ref="Y82:Y83"/>
    <mergeCell ref="Z82:Z83"/>
    <mergeCell ref="AA82:AA83"/>
    <mergeCell ref="Q82:S82"/>
    <mergeCell ref="U82:U83"/>
    <mergeCell ref="V82:V83"/>
    <mergeCell ref="W82:W83"/>
    <mergeCell ref="X82:X83"/>
    <mergeCell ref="A81:G82"/>
    <mergeCell ref="H81:P81"/>
    <mergeCell ref="H82:H83"/>
    <mergeCell ref="I82:J82"/>
    <mergeCell ref="K82:K83"/>
    <mergeCell ref="L82:M82"/>
    <mergeCell ref="N82:N83"/>
    <mergeCell ref="O82:P82"/>
    <mergeCell ref="Z2:Z3"/>
    <mergeCell ref="Y73:Y75"/>
    <mergeCell ref="Z73:Z75"/>
    <mergeCell ref="A1:G2"/>
    <mergeCell ref="H1:P1"/>
    <mergeCell ref="H2:H3"/>
    <mergeCell ref="I2:J2"/>
    <mergeCell ref="N2:N3"/>
    <mergeCell ref="O2:P2"/>
    <mergeCell ref="X2:X3"/>
    <mergeCell ref="AA2:AA3"/>
    <mergeCell ref="H73:H75"/>
    <mergeCell ref="N73:N75"/>
    <mergeCell ref="Q73:S73"/>
    <mergeCell ref="U73:U75"/>
    <mergeCell ref="V73:V75"/>
    <mergeCell ref="K2:K3"/>
    <mergeCell ref="L2:M2"/>
    <mergeCell ref="K73:K75"/>
    <mergeCell ref="R74:R75"/>
    <mergeCell ref="W73:W75"/>
    <mergeCell ref="Q2:S2"/>
    <mergeCell ref="U2:U3"/>
    <mergeCell ref="V2:V3"/>
    <mergeCell ref="W2:W3"/>
    <mergeCell ref="Y2:Y3"/>
    <mergeCell ref="I79:J79"/>
    <mergeCell ref="V79:X79"/>
    <mergeCell ref="X73:X75"/>
    <mergeCell ref="AA73:AA75"/>
    <mergeCell ref="Q74:Q75"/>
    <mergeCell ref="S74:S75"/>
    <mergeCell ref="Q79:S79"/>
  </mergeCells>
  <phoneticPr fontId="13" type="noConversion"/>
  <conditionalFormatting sqref="D14 D30:D32 D41:D49 D51:D63">
    <cfRule type="cellIs" dxfId="13" priority="1" operator="greaterThanOrEqual">
      <formula>25</formula>
    </cfRule>
    <cfRule type="cellIs" dxfId="12" priority="2" operator="greaterThanOrEqual">
      <formula>12</formula>
    </cfRule>
    <cfRule type="cellIs" dxfId="11" priority="3" operator="lessThan">
      <formula>12</formula>
    </cfRule>
  </conditionalFormatting>
  <printOptions horizontalCentered="1"/>
  <pageMargins left="0.25" right="0.25" top="0.28999999999999998" bottom="0.21" header="0.3" footer="0.2"/>
  <pageSetup scale="62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D62"/>
  <sheetViews>
    <sheetView tabSelected="1" topLeftCell="B5" workbookViewId="0">
      <selection activeCell="AD1" sqref="AD1:AD1048576"/>
    </sheetView>
  </sheetViews>
  <sheetFormatPr defaultRowHeight="15" x14ac:dyDescent="0.25"/>
  <cols>
    <col min="1" max="1" width="5.7109375" bestFit="1" customWidth="1"/>
    <col min="2" max="2" width="15.5703125" customWidth="1"/>
    <col min="3" max="4" width="4.85546875" style="53" customWidth="1"/>
    <col min="5" max="5" width="5.85546875" style="53" bestFit="1" customWidth="1"/>
    <col min="6" max="6" width="20.28515625" style="53" customWidth="1"/>
    <col min="7" max="7" width="8.42578125" bestFit="1" customWidth="1"/>
    <col min="8" max="8" width="4.28515625" style="410" customWidth="1"/>
    <col min="9" max="10" width="8.140625" style="53" customWidth="1"/>
    <col min="11" max="11" width="4.28515625" style="410" hidden="1" customWidth="1"/>
    <col min="12" max="13" width="8.140625" style="53" hidden="1" customWidth="1"/>
    <col min="14" max="14" width="4.28515625" style="410" customWidth="1"/>
    <col min="15" max="16" width="8.140625" style="53" customWidth="1"/>
    <col min="17" max="17" width="6.42578125" customWidth="1"/>
    <col min="18" max="18" width="6.42578125" hidden="1" customWidth="1"/>
    <col min="19" max="19" width="6.42578125" customWidth="1"/>
    <col min="20" max="20" width="5.7109375" style="1" customWidth="1"/>
    <col min="21" max="26" width="3.42578125" customWidth="1"/>
    <col min="27" max="27" width="8.42578125" customWidth="1"/>
    <col min="28" max="28" width="3.28515625" style="198" bestFit="1" customWidth="1"/>
    <col min="29" max="29" width="39.5703125" style="53" customWidth="1"/>
    <col min="30" max="30" width="8.140625" style="49" customWidth="1"/>
  </cols>
  <sheetData>
    <row r="1" spans="1:30" ht="16.5" thickBot="1" x14ac:dyDescent="0.3">
      <c r="A1" s="518" t="str">
        <f>'03.28 (v2)'!A1</f>
        <v>Thursday, March 28th</v>
      </c>
      <c r="B1" s="518"/>
      <c r="C1" s="518"/>
      <c r="D1" s="518"/>
      <c r="E1" s="518"/>
      <c r="F1" s="518"/>
      <c r="G1" s="519"/>
      <c r="H1" s="522" t="s">
        <v>19</v>
      </c>
      <c r="I1" s="523"/>
      <c r="J1" s="523"/>
      <c r="K1" s="523"/>
      <c r="L1" s="523"/>
      <c r="M1" s="523"/>
      <c r="N1" s="523"/>
      <c r="O1" s="523"/>
      <c r="P1" s="524"/>
      <c r="AC1"/>
    </row>
    <row r="2" spans="1:30" ht="24.75" customHeight="1" thickBot="1" x14ac:dyDescent="0.3">
      <c r="A2" s="520"/>
      <c r="B2" s="520"/>
      <c r="C2" s="520"/>
      <c r="D2" s="520"/>
      <c r="E2" s="520"/>
      <c r="F2" s="520"/>
      <c r="G2" s="521"/>
      <c r="H2" s="525" t="s">
        <v>8</v>
      </c>
      <c r="I2" s="527" t="s">
        <v>21</v>
      </c>
      <c r="J2" s="528"/>
      <c r="K2" s="500" t="s">
        <v>8</v>
      </c>
      <c r="L2" s="502" t="s">
        <v>20</v>
      </c>
      <c r="M2" s="503"/>
      <c r="N2" s="529" t="s">
        <v>8</v>
      </c>
      <c r="O2" s="531" t="s">
        <v>4</v>
      </c>
      <c r="P2" s="532"/>
      <c r="Q2" s="509" t="s">
        <v>9</v>
      </c>
      <c r="R2" s="510"/>
      <c r="S2" s="511"/>
      <c r="T2" s="42"/>
      <c r="U2" s="512" t="s">
        <v>5</v>
      </c>
      <c r="V2" s="514" t="s">
        <v>6</v>
      </c>
      <c r="W2" s="516" t="s">
        <v>7</v>
      </c>
      <c r="X2" s="535" t="s">
        <v>24</v>
      </c>
      <c r="Y2" s="512" t="s">
        <v>70</v>
      </c>
      <c r="Z2" s="516" t="s">
        <v>11</v>
      </c>
      <c r="AA2" s="477" t="s">
        <v>23</v>
      </c>
      <c r="AB2" s="533" t="s">
        <v>51</v>
      </c>
      <c r="AC2"/>
    </row>
    <row r="3" spans="1:30" ht="22.5" customHeight="1" x14ac:dyDescent="0.25">
      <c r="A3" s="43" t="s">
        <v>0</v>
      </c>
      <c r="B3" s="44" t="s">
        <v>16</v>
      </c>
      <c r="C3" s="45" t="s">
        <v>2</v>
      </c>
      <c r="D3" s="248" t="s">
        <v>67</v>
      </c>
      <c r="E3" s="46" t="s">
        <v>1</v>
      </c>
      <c r="F3" s="47" t="s">
        <v>18</v>
      </c>
      <c r="G3" s="48" t="s">
        <v>15</v>
      </c>
      <c r="H3" s="526"/>
      <c r="I3" s="34" t="s">
        <v>13</v>
      </c>
      <c r="J3" s="35" t="s">
        <v>14</v>
      </c>
      <c r="K3" s="501"/>
      <c r="L3" s="36" t="s">
        <v>13</v>
      </c>
      <c r="M3" s="37" t="s">
        <v>14</v>
      </c>
      <c r="N3" s="530"/>
      <c r="O3" s="98" t="s">
        <v>13</v>
      </c>
      <c r="P3" s="99" t="s">
        <v>14</v>
      </c>
      <c r="Q3" s="40" t="s">
        <v>22</v>
      </c>
      <c r="R3" s="41" t="s">
        <v>20</v>
      </c>
      <c r="S3" s="97" t="s">
        <v>4</v>
      </c>
      <c r="T3" s="30" t="s">
        <v>17</v>
      </c>
      <c r="U3" s="513"/>
      <c r="V3" s="515"/>
      <c r="W3" s="517"/>
      <c r="X3" s="536"/>
      <c r="Y3" s="513"/>
      <c r="Z3" s="517"/>
      <c r="AA3" s="484"/>
      <c r="AB3" s="534"/>
      <c r="AC3" s="47" t="s">
        <v>44</v>
      </c>
    </row>
    <row r="4" spans="1:30" ht="5.25" customHeight="1" thickBot="1" x14ac:dyDescent="0.3">
      <c r="A4" s="2"/>
      <c r="B4" s="6"/>
      <c r="C4" s="54"/>
      <c r="D4" s="54"/>
      <c r="E4" s="55"/>
      <c r="F4" s="8"/>
      <c r="G4" s="56"/>
      <c r="H4" s="405"/>
      <c r="I4" s="14"/>
      <c r="J4" s="7"/>
      <c r="K4" s="405"/>
      <c r="L4" s="14"/>
      <c r="M4" s="7"/>
      <c r="N4" s="405"/>
      <c r="O4" s="14"/>
      <c r="P4" s="7"/>
      <c r="Q4" s="7"/>
      <c r="R4" s="7"/>
      <c r="S4" s="7"/>
      <c r="T4" s="12"/>
      <c r="U4" s="3"/>
      <c r="V4" s="4"/>
      <c r="W4" s="5"/>
      <c r="X4" s="5"/>
      <c r="Y4" s="3"/>
      <c r="Z4" s="5"/>
      <c r="AA4" s="5"/>
      <c r="AB4" s="174">
        <f>IF(ISBLANK(AA4),-90,(-((AA4)-SUM(#REF!,AC4))))</f>
        <v>-90</v>
      </c>
      <c r="AC4" s="427"/>
    </row>
    <row r="5" spans="1:30" ht="27" x14ac:dyDescent="0.25">
      <c r="A5" s="275">
        <v>0.40625</v>
      </c>
      <c r="B5" s="272" t="s">
        <v>79</v>
      </c>
      <c r="C5" s="276">
        <v>65</v>
      </c>
      <c r="D5" s="276" t="s">
        <v>229</v>
      </c>
      <c r="E5" s="277" t="s">
        <v>4</v>
      </c>
      <c r="F5" s="278" t="s">
        <v>118</v>
      </c>
      <c r="G5" s="279" t="s">
        <v>104</v>
      </c>
      <c r="H5" s="403" t="s">
        <v>10</v>
      </c>
      <c r="I5" s="280" t="s">
        <v>10</v>
      </c>
      <c r="J5" s="281" t="s">
        <v>10</v>
      </c>
      <c r="K5" s="412" t="s">
        <v>10</v>
      </c>
      <c r="L5" s="280" t="s">
        <v>10</v>
      </c>
      <c r="M5" s="281" t="s">
        <v>10</v>
      </c>
      <c r="N5" s="420">
        <f t="shared" ref="N5" si="0">IF(ISBLANK(P5),0,(P5-O5+1))</f>
        <v>4</v>
      </c>
      <c r="O5" s="415">
        <v>4197</v>
      </c>
      <c r="P5" s="416">
        <v>4200</v>
      </c>
      <c r="Q5" s="38" t="s">
        <v>10</v>
      </c>
      <c r="R5" s="39" t="s">
        <v>10</v>
      </c>
      <c r="S5" s="421">
        <v>1</v>
      </c>
      <c r="T5" s="282" t="s">
        <v>10</v>
      </c>
      <c r="U5" s="283" t="s">
        <v>10</v>
      </c>
      <c r="V5" s="284" t="s">
        <v>10</v>
      </c>
      <c r="W5" s="285" t="s">
        <v>10</v>
      </c>
      <c r="X5" s="285" t="s">
        <v>10</v>
      </c>
      <c r="Y5" s="283" t="s">
        <v>10</v>
      </c>
      <c r="Z5" s="285" t="s">
        <v>10</v>
      </c>
      <c r="AA5" s="286" t="s">
        <v>10</v>
      </c>
      <c r="AB5" s="426" t="e">
        <f t="shared" ref="AB5:AB43" si="1">IF(ISBLANK(J5),-90,(-((Q5)-SUM(U5:X5,AA5))))</f>
        <v>#VALUE!</v>
      </c>
      <c r="AC5" s="429" t="s">
        <v>228</v>
      </c>
      <c r="AD5" s="557" t="s">
        <v>256</v>
      </c>
    </row>
    <row r="6" spans="1:30" ht="35.25" customHeight="1" x14ac:dyDescent="0.25">
      <c r="A6" s="275">
        <v>0.41666666666666669</v>
      </c>
      <c r="B6" s="272" t="s">
        <v>80</v>
      </c>
      <c r="C6" s="276">
        <v>73</v>
      </c>
      <c r="D6" s="439" t="s">
        <v>237</v>
      </c>
      <c r="E6" s="277" t="s">
        <v>4</v>
      </c>
      <c r="F6" s="278" t="s">
        <v>128</v>
      </c>
      <c r="G6" s="279" t="s">
        <v>105</v>
      </c>
      <c r="H6" s="403" t="s">
        <v>10</v>
      </c>
      <c r="I6" s="280" t="s">
        <v>10</v>
      </c>
      <c r="J6" s="281" t="s">
        <v>10</v>
      </c>
      <c r="K6" s="412" t="s">
        <v>10</v>
      </c>
      <c r="L6" s="280" t="s">
        <v>10</v>
      </c>
      <c r="M6" s="281" t="s">
        <v>10</v>
      </c>
      <c r="N6" s="420">
        <f t="shared" ref="N6" si="2">IF(ISBLANK(P6),0,(P6-O6+1))</f>
        <v>3</v>
      </c>
      <c r="O6" s="415">
        <v>4364</v>
      </c>
      <c r="P6" s="416">
        <v>4366</v>
      </c>
      <c r="Q6" s="38" t="s">
        <v>10</v>
      </c>
      <c r="R6" s="39" t="s">
        <v>10</v>
      </c>
      <c r="S6" s="421">
        <v>1</v>
      </c>
      <c r="T6" s="282" t="s">
        <v>10</v>
      </c>
      <c r="U6" s="283" t="s">
        <v>10</v>
      </c>
      <c r="V6" s="284" t="s">
        <v>10</v>
      </c>
      <c r="W6" s="285" t="s">
        <v>10</v>
      </c>
      <c r="X6" s="285" t="s">
        <v>10</v>
      </c>
      <c r="Y6" s="283" t="s">
        <v>10</v>
      </c>
      <c r="Z6" s="285" t="s">
        <v>10</v>
      </c>
      <c r="AA6" s="286" t="s">
        <v>10</v>
      </c>
      <c r="AB6" s="426" t="e">
        <f t="shared" si="1"/>
        <v>#VALUE!</v>
      </c>
      <c r="AC6" s="430" t="s">
        <v>239</v>
      </c>
    </row>
    <row r="7" spans="1:30" ht="27" x14ac:dyDescent="0.25">
      <c r="A7" s="275">
        <v>0.41666666666666669</v>
      </c>
      <c r="B7" s="272" t="s">
        <v>81</v>
      </c>
      <c r="C7" s="276">
        <v>80</v>
      </c>
      <c r="D7" s="276" t="s">
        <v>230</v>
      </c>
      <c r="E7" s="277" t="s">
        <v>4</v>
      </c>
      <c r="F7" s="278" t="s">
        <v>118</v>
      </c>
      <c r="G7" s="279" t="s">
        <v>106</v>
      </c>
      <c r="H7" s="403" t="s">
        <v>10</v>
      </c>
      <c r="I7" s="280" t="s">
        <v>10</v>
      </c>
      <c r="J7" s="281" t="s">
        <v>10</v>
      </c>
      <c r="K7" s="412" t="s">
        <v>10</v>
      </c>
      <c r="L7" s="280" t="s">
        <v>10</v>
      </c>
      <c r="M7" s="281" t="s">
        <v>10</v>
      </c>
      <c r="N7" s="420">
        <f t="shared" ref="N7" si="3">IF(ISBLANK(P7),0,(P7-O7+1))</f>
        <v>8</v>
      </c>
      <c r="O7" s="415">
        <f>O8</f>
        <v>4201</v>
      </c>
      <c r="P7" s="416">
        <f>P9</f>
        <v>4208</v>
      </c>
      <c r="Q7" s="38" t="s">
        <v>10</v>
      </c>
      <c r="R7" s="39" t="s">
        <v>10</v>
      </c>
      <c r="S7" s="421">
        <f>S8+S9</f>
        <v>2</v>
      </c>
      <c r="T7" s="282" t="s">
        <v>10</v>
      </c>
      <c r="U7" s="283" t="s">
        <v>10</v>
      </c>
      <c r="V7" s="284" t="s">
        <v>10</v>
      </c>
      <c r="W7" s="285" t="s">
        <v>10</v>
      </c>
      <c r="X7" s="285" t="s">
        <v>10</v>
      </c>
      <c r="Y7" s="283" t="s">
        <v>10</v>
      </c>
      <c r="Z7" s="285" t="s">
        <v>10</v>
      </c>
      <c r="AA7" s="286" t="s">
        <v>10</v>
      </c>
      <c r="AB7" s="426" t="e">
        <f t="shared" si="1"/>
        <v>#VALUE!</v>
      </c>
      <c r="AC7" s="430" t="s">
        <v>192</v>
      </c>
      <c r="AD7" s="557" t="s">
        <v>256</v>
      </c>
    </row>
    <row r="8" spans="1:30" s="401" customFormat="1" ht="12" customHeight="1" x14ac:dyDescent="0.2">
      <c r="A8" s="287" t="s">
        <v>109</v>
      </c>
      <c r="B8" s="392" t="s">
        <v>110</v>
      </c>
      <c r="C8" s="287" t="s">
        <v>109</v>
      </c>
      <c r="D8" s="287" t="s">
        <v>232</v>
      </c>
      <c r="E8" s="287" t="s">
        <v>109</v>
      </c>
      <c r="F8" s="287" t="s">
        <v>109</v>
      </c>
      <c r="G8" s="393" t="s">
        <v>101</v>
      </c>
      <c r="H8" s="404" t="s">
        <v>10</v>
      </c>
      <c r="I8" s="17" t="s">
        <v>10</v>
      </c>
      <c r="J8" s="18" t="s">
        <v>10</v>
      </c>
      <c r="K8" s="411" t="s">
        <v>10</v>
      </c>
      <c r="L8" s="17" t="s">
        <v>10</v>
      </c>
      <c r="M8" s="18" t="s">
        <v>10</v>
      </c>
      <c r="N8" s="414">
        <f>IF(ISBLANK(P8),0,(P8-O8+1))</f>
        <v>5</v>
      </c>
      <c r="O8" s="438">
        <v>4201</v>
      </c>
      <c r="P8" s="424">
        <v>4205</v>
      </c>
      <c r="Q8" s="394" t="s">
        <v>10</v>
      </c>
      <c r="R8" s="395" t="s">
        <v>10</v>
      </c>
      <c r="S8" s="386" t="s">
        <v>157</v>
      </c>
      <c r="T8" s="396" t="s">
        <v>10</v>
      </c>
      <c r="U8" s="397" t="s">
        <v>10</v>
      </c>
      <c r="V8" s="398" t="s">
        <v>10</v>
      </c>
      <c r="W8" s="399" t="s">
        <v>10</v>
      </c>
      <c r="X8" s="399" t="s">
        <v>10</v>
      </c>
      <c r="Y8" s="397" t="s">
        <v>10</v>
      </c>
      <c r="Z8" s="399" t="s">
        <v>10</v>
      </c>
      <c r="AA8" s="400" t="s">
        <v>10</v>
      </c>
      <c r="AB8" s="426" t="e">
        <f t="shared" si="1"/>
        <v>#VALUE!</v>
      </c>
      <c r="AC8" s="431" t="s">
        <v>226</v>
      </c>
      <c r="AD8" s="558"/>
    </row>
    <row r="9" spans="1:30" s="401" customFormat="1" ht="12.75" customHeight="1" x14ac:dyDescent="0.2">
      <c r="A9" s="287" t="s">
        <v>109</v>
      </c>
      <c r="B9" s="392" t="s">
        <v>111</v>
      </c>
      <c r="C9" s="287" t="s">
        <v>109</v>
      </c>
      <c r="D9" s="287" t="s">
        <v>231</v>
      </c>
      <c r="E9" s="287" t="s">
        <v>109</v>
      </c>
      <c r="F9" s="287" t="s">
        <v>109</v>
      </c>
      <c r="G9" s="393" t="s">
        <v>89</v>
      </c>
      <c r="H9" s="404" t="s">
        <v>10</v>
      </c>
      <c r="I9" s="17" t="s">
        <v>10</v>
      </c>
      <c r="J9" s="18" t="s">
        <v>10</v>
      </c>
      <c r="K9" s="411" t="s">
        <v>10</v>
      </c>
      <c r="L9" s="17" t="s">
        <v>10</v>
      </c>
      <c r="M9" s="18" t="s">
        <v>10</v>
      </c>
      <c r="N9" s="414">
        <f>IF(ISBLANK(P9),0,(P9-O9+1))</f>
        <v>3</v>
      </c>
      <c r="O9" s="423">
        <v>4206</v>
      </c>
      <c r="P9" s="418">
        <v>4208</v>
      </c>
      <c r="Q9" s="394" t="s">
        <v>10</v>
      </c>
      <c r="R9" s="395" t="s">
        <v>10</v>
      </c>
      <c r="S9" s="386" t="s">
        <v>157</v>
      </c>
      <c r="T9" s="396" t="s">
        <v>10</v>
      </c>
      <c r="U9" s="397" t="s">
        <v>10</v>
      </c>
      <c r="V9" s="398" t="s">
        <v>10</v>
      </c>
      <c r="W9" s="399" t="s">
        <v>10</v>
      </c>
      <c r="X9" s="399" t="s">
        <v>10</v>
      </c>
      <c r="Y9" s="397" t="s">
        <v>10</v>
      </c>
      <c r="Z9" s="399" t="s">
        <v>10</v>
      </c>
      <c r="AA9" s="400" t="s">
        <v>10</v>
      </c>
      <c r="AB9" s="426" t="e">
        <f t="shared" si="1"/>
        <v>#VALUE!</v>
      </c>
      <c r="AC9" s="431" t="s">
        <v>227</v>
      </c>
      <c r="AD9" s="558"/>
    </row>
    <row r="10" spans="1:30" ht="20.100000000000001" customHeight="1" x14ac:dyDescent="0.25">
      <c r="A10" s="51">
        <v>0.41666666666666669</v>
      </c>
      <c r="B10" s="116" t="s">
        <v>76</v>
      </c>
      <c r="C10" s="271">
        <v>35</v>
      </c>
      <c r="D10" s="268">
        <v>35</v>
      </c>
      <c r="E10" s="129" t="s">
        <v>77</v>
      </c>
      <c r="F10" s="52"/>
      <c r="G10" s="122" t="s">
        <v>95</v>
      </c>
      <c r="H10" s="422">
        <f t="shared" ref="H10" si="4">IF(ISBLANK(J10),0,(J10-I10+1))</f>
        <v>9</v>
      </c>
      <c r="I10" s="101">
        <v>4615</v>
      </c>
      <c r="J10" s="102">
        <v>4623</v>
      </c>
      <c r="K10" s="413" t="s">
        <v>10</v>
      </c>
      <c r="L10" s="101" t="s">
        <v>10</v>
      </c>
      <c r="M10" s="102" t="s">
        <v>10</v>
      </c>
      <c r="N10" s="402" t="s">
        <v>10</v>
      </c>
      <c r="O10" s="101" t="s">
        <v>10</v>
      </c>
      <c r="P10" s="102" t="s">
        <v>10</v>
      </c>
      <c r="Q10" s="444">
        <f>8+0</f>
        <v>8</v>
      </c>
      <c r="R10" s="104" t="s">
        <v>10</v>
      </c>
      <c r="S10" s="105" t="s">
        <v>10</v>
      </c>
      <c r="T10" s="31">
        <f t="shared" ref="T10" si="5">A10+TIME(2,0,0)</f>
        <v>0.5</v>
      </c>
      <c r="U10" s="106">
        <v>0</v>
      </c>
      <c r="V10" s="107">
        <v>0</v>
      </c>
      <c r="W10" s="108">
        <v>3</v>
      </c>
      <c r="X10" s="267">
        <v>0</v>
      </c>
      <c r="Y10" s="106">
        <v>0</v>
      </c>
      <c r="Z10" s="108">
        <v>0</v>
      </c>
      <c r="AA10" s="109">
        <v>5</v>
      </c>
      <c r="AB10" s="426">
        <f>IF(ISBLANK(J10),-90,(-((Q10)-SUM(U10:X10,AA10))))</f>
        <v>0</v>
      </c>
      <c r="AC10" s="436" t="s">
        <v>187</v>
      </c>
    </row>
    <row r="11" spans="1:30" ht="36" x14ac:dyDescent="0.25">
      <c r="A11" s="275">
        <v>0.4375</v>
      </c>
      <c r="B11" s="272" t="s">
        <v>82</v>
      </c>
      <c r="C11" s="276">
        <v>175</v>
      </c>
      <c r="D11" s="276" t="s">
        <v>245</v>
      </c>
      <c r="E11" s="277" t="s">
        <v>4</v>
      </c>
      <c r="F11" s="278" t="s">
        <v>118</v>
      </c>
      <c r="G11" s="291" t="s">
        <v>123</v>
      </c>
      <c r="H11" s="403" t="s">
        <v>10</v>
      </c>
      <c r="I11" s="280" t="s">
        <v>10</v>
      </c>
      <c r="J11" s="281" t="s">
        <v>10</v>
      </c>
      <c r="K11" s="412" t="s">
        <v>10</v>
      </c>
      <c r="L11" s="280" t="s">
        <v>10</v>
      </c>
      <c r="M11" s="281" t="s">
        <v>10</v>
      </c>
      <c r="N11" s="420">
        <f t="shared" ref="N11" si="6">IF(ISBLANK(P11),0,(P11-O11+1))</f>
        <v>16</v>
      </c>
      <c r="O11" s="415">
        <f>O12</f>
        <v>4367</v>
      </c>
      <c r="P11" s="416">
        <f>P15</f>
        <v>4382</v>
      </c>
      <c r="Q11" s="38" t="s">
        <v>10</v>
      </c>
      <c r="R11" s="39" t="s">
        <v>10</v>
      </c>
      <c r="S11" s="421">
        <f>S12+S13+S14+S15</f>
        <v>4</v>
      </c>
      <c r="T11" s="282" t="s">
        <v>10</v>
      </c>
      <c r="U11" s="283" t="s">
        <v>10</v>
      </c>
      <c r="V11" s="284" t="s">
        <v>10</v>
      </c>
      <c r="W11" s="285" t="s">
        <v>10</v>
      </c>
      <c r="X11" s="285" t="s">
        <v>10</v>
      </c>
      <c r="Y11" s="283" t="s">
        <v>10</v>
      </c>
      <c r="Z11" s="285" t="s">
        <v>10</v>
      </c>
      <c r="AA11" s="286" t="s">
        <v>10</v>
      </c>
      <c r="AB11" s="426" t="e">
        <f t="shared" si="1"/>
        <v>#VALUE!</v>
      </c>
      <c r="AC11" s="430" t="s">
        <v>193</v>
      </c>
    </row>
    <row r="12" spans="1:30" s="401" customFormat="1" ht="12.75" customHeight="1" x14ac:dyDescent="0.2">
      <c r="A12" s="287" t="s">
        <v>109</v>
      </c>
      <c r="B12" s="392" t="s">
        <v>110</v>
      </c>
      <c r="C12" s="287" t="s">
        <v>109</v>
      </c>
      <c r="D12" s="287" t="s">
        <v>241</v>
      </c>
      <c r="E12" s="287" t="s">
        <v>109</v>
      </c>
      <c r="F12" s="287" t="s">
        <v>109</v>
      </c>
      <c r="G12" s="393" t="s">
        <v>225</v>
      </c>
      <c r="H12" s="404" t="s">
        <v>10</v>
      </c>
      <c r="I12" s="17" t="s">
        <v>10</v>
      </c>
      <c r="J12" s="18" t="s">
        <v>10</v>
      </c>
      <c r="K12" s="411" t="s">
        <v>10</v>
      </c>
      <c r="L12" s="17" t="s">
        <v>10</v>
      </c>
      <c r="M12" s="18" t="s">
        <v>10</v>
      </c>
      <c r="N12" s="414">
        <f>IF(ISBLANK(P12),0,(P12-O12+1))</f>
        <v>5</v>
      </c>
      <c r="O12" s="417">
        <v>4367</v>
      </c>
      <c r="P12" s="418">
        <v>4371</v>
      </c>
      <c r="Q12" s="394" t="s">
        <v>10</v>
      </c>
      <c r="R12" s="395" t="s">
        <v>10</v>
      </c>
      <c r="S12" s="386" t="s">
        <v>157</v>
      </c>
      <c r="T12" s="396" t="s">
        <v>10</v>
      </c>
      <c r="U12" s="397" t="s">
        <v>10</v>
      </c>
      <c r="V12" s="398" t="s">
        <v>10</v>
      </c>
      <c r="W12" s="399" t="s">
        <v>10</v>
      </c>
      <c r="X12" s="399" t="s">
        <v>10</v>
      </c>
      <c r="Y12" s="397" t="s">
        <v>10</v>
      </c>
      <c r="Z12" s="399" t="s">
        <v>10</v>
      </c>
      <c r="AA12" s="400" t="s">
        <v>10</v>
      </c>
      <c r="AB12" s="426" t="e">
        <f t="shared" si="1"/>
        <v>#VALUE!</v>
      </c>
      <c r="AC12" s="431" t="s">
        <v>188</v>
      </c>
      <c r="AD12" s="558"/>
    </row>
    <row r="13" spans="1:30" s="401" customFormat="1" ht="12.75" customHeight="1" x14ac:dyDescent="0.2">
      <c r="A13" s="287" t="s">
        <v>109</v>
      </c>
      <c r="B13" s="392" t="s">
        <v>111</v>
      </c>
      <c r="C13" s="287" t="s">
        <v>109</v>
      </c>
      <c r="D13" s="287" t="s">
        <v>242</v>
      </c>
      <c r="E13" s="287" t="s">
        <v>109</v>
      </c>
      <c r="F13" s="287" t="s">
        <v>109</v>
      </c>
      <c r="G13" s="393" t="s">
        <v>223</v>
      </c>
      <c r="H13" s="404" t="s">
        <v>10</v>
      </c>
      <c r="I13" s="17" t="s">
        <v>10</v>
      </c>
      <c r="J13" s="18" t="s">
        <v>10</v>
      </c>
      <c r="K13" s="411" t="s">
        <v>10</v>
      </c>
      <c r="L13" s="17" t="s">
        <v>10</v>
      </c>
      <c r="M13" s="18" t="s">
        <v>10</v>
      </c>
      <c r="N13" s="414">
        <f>IF(ISBLANK(P13),0,(P13-O13+1))</f>
        <v>3</v>
      </c>
      <c r="O13" s="417">
        <v>4372</v>
      </c>
      <c r="P13" s="418">
        <v>4374</v>
      </c>
      <c r="Q13" s="394" t="s">
        <v>10</v>
      </c>
      <c r="R13" s="395" t="s">
        <v>10</v>
      </c>
      <c r="S13" s="386" t="s">
        <v>157</v>
      </c>
      <c r="T13" s="396" t="s">
        <v>10</v>
      </c>
      <c r="U13" s="397" t="s">
        <v>10</v>
      </c>
      <c r="V13" s="398" t="s">
        <v>10</v>
      </c>
      <c r="W13" s="399" t="s">
        <v>10</v>
      </c>
      <c r="X13" s="399" t="s">
        <v>10</v>
      </c>
      <c r="Y13" s="397" t="s">
        <v>10</v>
      </c>
      <c r="Z13" s="399" t="s">
        <v>10</v>
      </c>
      <c r="AA13" s="400" t="s">
        <v>10</v>
      </c>
      <c r="AB13" s="426" t="e">
        <f t="shared" si="1"/>
        <v>#VALUE!</v>
      </c>
      <c r="AC13" s="431" t="s">
        <v>189</v>
      </c>
      <c r="AD13" s="558"/>
    </row>
    <row r="14" spans="1:30" s="401" customFormat="1" ht="12.75" customHeight="1" x14ac:dyDescent="0.2">
      <c r="A14" s="287" t="s">
        <v>109</v>
      </c>
      <c r="B14" s="392" t="s">
        <v>112</v>
      </c>
      <c r="C14" s="287" t="s">
        <v>109</v>
      </c>
      <c r="D14" s="287" t="s">
        <v>243</v>
      </c>
      <c r="E14" s="287" t="s">
        <v>109</v>
      </c>
      <c r="F14" s="287" t="s">
        <v>109</v>
      </c>
      <c r="G14" s="393" t="s">
        <v>222</v>
      </c>
      <c r="H14" s="404" t="s">
        <v>10</v>
      </c>
      <c r="I14" s="17" t="s">
        <v>10</v>
      </c>
      <c r="J14" s="18" t="s">
        <v>10</v>
      </c>
      <c r="K14" s="411" t="s">
        <v>10</v>
      </c>
      <c r="L14" s="17" t="s">
        <v>10</v>
      </c>
      <c r="M14" s="18" t="s">
        <v>10</v>
      </c>
      <c r="N14" s="414">
        <f>IF(ISBLANK(P14),0,(P14-O14+1))</f>
        <v>4</v>
      </c>
      <c r="O14" s="417">
        <v>4375</v>
      </c>
      <c r="P14" s="418">
        <v>4378</v>
      </c>
      <c r="Q14" s="394" t="s">
        <v>10</v>
      </c>
      <c r="R14" s="395" t="s">
        <v>10</v>
      </c>
      <c r="S14" s="386" t="s">
        <v>157</v>
      </c>
      <c r="T14" s="396" t="s">
        <v>10</v>
      </c>
      <c r="U14" s="397" t="s">
        <v>10</v>
      </c>
      <c r="V14" s="398" t="s">
        <v>10</v>
      </c>
      <c r="W14" s="399" t="s">
        <v>10</v>
      </c>
      <c r="X14" s="399" t="s">
        <v>10</v>
      </c>
      <c r="Y14" s="397" t="s">
        <v>10</v>
      </c>
      <c r="Z14" s="399" t="s">
        <v>10</v>
      </c>
      <c r="AA14" s="400" t="s">
        <v>10</v>
      </c>
      <c r="AB14" s="426" t="e">
        <f t="shared" si="1"/>
        <v>#VALUE!</v>
      </c>
      <c r="AC14" s="431" t="s">
        <v>190</v>
      </c>
      <c r="AD14" s="558"/>
    </row>
    <row r="15" spans="1:30" s="401" customFormat="1" ht="12.75" customHeight="1" x14ac:dyDescent="0.2">
      <c r="A15" s="287" t="s">
        <v>109</v>
      </c>
      <c r="B15" s="392" t="s">
        <v>113</v>
      </c>
      <c r="C15" s="287" t="s">
        <v>109</v>
      </c>
      <c r="D15" s="287" t="s">
        <v>244</v>
      </c>
      <c r="E15" s="287" t="s">
        <v>109</v>
      </c>
      <c r="F15" s="287" t="s">
        <v>109</v>
      </c>
      <c r="G15" s="393" t="s">
        <v>224</v>
      </c>
      <c r="H15" s="404" t="s">
        <v>10</v>
      </c>
      <c r="I15" s="17" t="s">
        <v>10</v>
      </c>
      <c r="J15" s="18" t="s">
        <v>10</v>
      </c>
      <c r="K15" s="411" t="s">
        <v>10</v>
      </c>
      <c r="L15" s="17" t="s">
        <v>10</v>
      </c>
      <c r="M15" s="18" t="s">
        <v>10</v>
      </c>
      <c r="N15" s="414">
        <f>IF(ISBLANK(P15),0,(P15-O15+1))</f>
        <v>4</v>
      </c>
      <c r="O15" s="417">
        <v>4379</v>
      </c>
      <c r="P15" s="418">
        <v>4382</v>
      </c>
      <c r="Q15" s="394" t="s">
        <v>10</v>
      </c>
      <c r="R15" s="395" t="s">
        <v>10</v>
      </c>
      <c r="S15" s="386" t="s">
        <v>157</v>
      </c>
      <c r="T15" s="396" t="s">
        <v>10</v>
      </c>
      <c r="U15" s="397" t="s">
        <v>10</v>
      </c>
      <c r="V15" s="398" t="s">
        <v>10</v>
      </c>
      <c r="W15" s="399" t="s">
        <v>10</v>
      </c>
      <c r="X15" s="399" t="s">
        <v>10</v>
      </c>
      <c r="Y15" s="397" t="s">
        <v>10</v>
      </c>
      <c r="Z15" s="399" t="s">
        <v>10</v>
      </c>
      <c r="AA15" s="400" t="s">
        <v>10</v>
      </c>
      <c r="AB15" s="426" t="e">
        <f t="shared" si="1"/>
        <v>#VALUE!</v>
      </c>
      <c r="AC15" s="431" t="s">
        <v>191</v>
      </c>
      <c r="AD15" s="558"/>
    </row>
    <row r="16" spans="1:30" ht="44.25" customHeight="1" x14ac:dyDescent="0.25">
      <c r="A16" s="275">
        <v>0.45833333333333331</v>
      </c>
      <c r="B16" s="272" t="s">
        <v>83</v>
      </c>
      <c r="C16" s="276">
        <v>204</v>
      </c>
      <c r="D16" s="276" t="s">
        <v>250</v>
      </c>
      <c r="E16" s="277" t="s">
        <v>108</v>
      </c>
      <c r="F16" s="278" t="s">
        <v>122</v>
      </c>
      <c r="G16" s="291" t="s">
        <v>102</v>
      </c>
      <c r="H16" s="403" t="s">
        <v>10</v>
      </c>
      <c r="I16" s="280" t="s">
        <v>10</v>
      </c>
      <c r="J16" s="281" t="s">
        <v>10</v>
      </c>
      <c r="K16" s="412" t="s">
        <v>10</v>
      </c>
      <c r="L16" s="280" t="s">
        <v>10</v>
      </c>
      <c r="M16" s="281" t="s">
        <v>10</v>
      </c>
      <c r="N16" s="420">
        <f>(P16-O16)+(P17-O17)</f>
        <v>20</v>
      </c>
      <c r="O16" s="415">
        <f>O18</f>
        <v>4383</v>
      </c>
      <c r="P16" s="416">
        <f>P21</f>
        <v>4401</v>
      </c>
      <c r="Q16" s="38" t="s">
        <v>10</v>
      </c>
      <c r="R16" s="39" t="s">
        <v>10</v>
      </c>
      <c r="S16" s="421">
        <f>S17+S18+S19+S20+S21</f>
        <v>5</v>
      </c>
      <c r="T16" s="282" t="s">
        <v>10</v>
      </c>
      <c r="U16" s="283" t="s">
        <v>10</v>
      </c>
      <c r="V16" s="284" t="s">
        <v>10</v>
      </c>
      <c r="W16" s="285" t="s">
        <v>10</v>
      </c>
      <c r="X16" s="285" t="s">
        <v>10</v>
      </c>
      <c r="Y16" s="283" t="s">
        <v>10</v>
      </c>
      <c r="Z16" s="285" t="s">
        <v>10</v>
      </c>
      <c r="AA16" s="286" t="s">
        <v>10</v>
      </c>
      <c r="AB16" s="426" t="e">
        <f t="shared" si="1"/>
        <v>#VALUE!</v>
      </c>
      <c r="AC16" s="430" t="s">
        <v>220</v>
      </c>
    </row>
    <row r="17" spans="1:30" s="401" customFormat="1" ht="15" customHeight="1" x14ac:dyDescent="0.2">
      <c r="A17" s="287" t="s">
        <v>109</v>
      </c>
      <c r="B17" s="392" t="s">
        <v>110</v>
      </c>
      <c r="C17" s="287" t="s">
        <v>109</v>
      </c>
      <c r="D17" s="287" t="s">
        <v>233</v>
      </c>
      <c r="E17" s="287" t="s">
        <v>109</v>
      </c>
      <c r="F17" s="287" t="s">
        <v>109</v>
      </c>
      <c r="G17" s="393" t="s">
        <v>214</v>
      </c>
      <c r="H17" s="404" t="s">
        <v>10</v>
      </c>
      <c r="I17" s="17" t="s">
        <v>10</v>
      </c>
      <c r="J17" s="18" t="s">
        <v>10</v>
      </c>
      <c r="K17" s="411" t="s">
        <v>10</v>
      </c>
      <c r="L17" s="17" t="s">
        <v>10</v>
      </c>
      <c r="M17" s="18" t="s">
        <v>10</v>
      </c>
      <c r="N17" s="414">
        <f>IF(ISBLANK(P17),0,(P17-O17+1))</f>
        <v>3</v>
      </c>
      <c r="O17" s="423">
        <v>4209</v>
      </c>
      <c r="P17" s="424">
        <v>4211</v>
      </c>
      <c r="Q17" s="394" t="s">
        <v>10</v>
      </c>
      <c r="R17" s="395" t="s">
        <v>10</v>
      </c>
      <c r="S17" s="386" t="s">
        <v>157</v>
      </c>
      <c r="T17" s="396" t="s">
        <v>10</v>
      </c>
      <c r="U17" s="397" t="s">
        <v>10</v>
      </c>
      <c r="V17" s="398" t="s">
        <v>10</v>
      </c>
      <c r="W17" s="399" t="s">
        <v>10</v>
      </c>
      <c r="X17" s="399" t="s">
        <v>10</v>
      </c>
      <c r="Y17" s="397" t="s">
        <v>10</v>
      </c>
      <c r="Z17" s="399" t="s">
        <v>10</v>
      </c>
      <c r="AA17" s="400" t="s">
        <v>10</v>
      </c>
      <c r="AB17" s="426" t="e">
        <f t="shared" si="1"/>
        <v>#VALUE!</v>
      </c>
      <c r="AC17" s="432" t="s">
        <v>212</v>
      </c>
      <c r="AD17" s="557" t="s">
        <v>256</v>
      </c>
    </row>
    <row r="18" spans="1:30" s="401" customFormat="1" ht="15" customHeight="1" x14ac:dyDescent="0.2">
      <c r="A18" s="287" t="s">
        <v>109</v>
      </c>
      <c r="B18" s="392" t="s">
        <v>111</v>
      </c>
      <c r="C18" s="287" t="s">
        <v>109</v>
      </c>
      <c r="D18" s="287" t="s">
        <v>246</v>
      </c>
      <c r="E18" s="287" t="s">
        <v>109</v>
      </c>
      <c r="F18" s="287" t="s">
        <v>109</v>
      </c>
      <c r="G18" s="393" t="s">
        <v>215</v>
      </c>
      <c r="H18" s="404" t="s">
        <v>10</v>
      </c>
      <c r="I18" s="17" t="s">
        <v>10</v>
      </c>
      <c r="J18" s="18" t="s">
        <v>10</v>
      </c>
      <c r="K18" s="411" t="s">
        <v>10</v>
      </c>
      <c r="L18" s="17" t="s">
        <v>10</v>
      </c>
      <c r="M18" s="18" t="s">
        <v>10</v>
      </c>
      <c r="N18" s="414">
        <f>IF(ISBLANK(P18),0,(P18-O18+1))</f>
        <v>5</v>
      </c>
      <c r="O18" s="417">
        <v>4383</v>
      </c>
      <c r="P18" s="418">
        <v>4387</v>
      </c>
      <c r="Q18" s="394" t="s">
        <v>10</v>
      </c>
      <c r="R18" s="395" t="s">
        <v>10</v>
      </c>
      <c r="S18" s="386" t="s">
        <v>157</v>
      </c>
      <c r="T18" s="396" t="s">
        <v>10</v>
      </c>
      <c r="U18" s="397" t="s">
        <v>10</v>
      </c>
      <c r="V18" s="398" t="s">
        <v>10</v>
      </c>
      <c r="W18" s="399" t="s">
        <v>10</v>
      </c>
      <c r="X18" s="399" t="s">
        <v>10</v>
      </c>
      <c r="Y18" s="397" t="s">
        <v>10</v>
      </c>
      <c r="Z18" s="399" t="s">
        <v>10</v>
      </c>
      <c r="AA18" s="400" t="s">
        <v>10</v>
      </c>
      <c r="AB18" s="426" t="e">
        <f t="shared" ref="AB18:AB21" si="7">IF(ISBLANK(J18),-90,(-((Q18)-SUM(U18:X18,AA18))))</f>
        <v>#VALUE!</v>
      </c>
      <c r="AC18" s="432" t="s">
        <v>217</v>
      </c>
      <c r="AD18" s="558"/>
    </row>
    <row r="19" spans="1:30" s="401" customFormat="1" ht="12" customHeight="1" x14ac:dyDescent="0.2">
      <c r="A19" s="287" t="s">
        <v>109</v>
      </c>
      <c r="B19" s="392" t="s">
        <v>112</v>
      </c>
      <c r="C19" s="287" t="s">
        <v>109</v>
      </c>
      <c r="D19" s="287" t="s">
        <v>247</v>
      </c>
      <c r="E19" s="287" t="s">
        <v>109</v>
      </c>
      <c r="F19" s="287" t="s">
        <v>194</v>
      </c>
      <c r="G19" s="125" t="s">
        <v>213</v>
      </c>
      <c r="H19" s="404" t="s">
        <v>10</v>
      </c>
      <c r="I19" s="17" t="s">
        <v>10</v>
      </c>
      <c r="J19" s="18" t="s">
        <v>10</v>
      </c>
      <c r="K19" s="411" t="s">
        <v>10</v>
      </c>
      <c r="L19" s="17" t="s">
        <v>10</v>
      </c>
      <c r="M19" s="18" t="s">
        <v>10</v>
      </c>
      <c r="N19" s="414">
        <f>IF(ISBLANK(P19),0,(P19-O19+1))</f>
        <v>4</v>
      </c>
      <c r="O19" s="417">
        <v>4388</v>
      </c>
      <c r="P19" s="424">
        <v>4391</v>
      </c>
      <c r="Q19" s="394" t="s">
        <v>10</v>
      </c>
      <c r="R19" s="395" t="s">
        <v>10</v>
      </c>
      <c r="S19" s="386" t="s">
        <v>157</v>
      </c>
      <c r="T19" s="396" t="s">
        <v>10</v>
      </c>
      <c r="U19" s="397" t="s">
        <v>10</v>
      </c>
      <c r="V19" s="398" t="s">
        <v>10</v>
      </c>
      <c r="W19" s="399" t="s">
        <v>10</v>
      </c>
      <c r="X19" s="399" t="s">
        <v>10</v>
      </c>
      <c r="Y19" s="397" t="s">
        <v>10</v>
      </c>
      <c r="Z19" s="399" t="s">
        <v>10</v>
      </c>
      <c r="AA19" s="400" t="s">
        <v>10</v>
      </c>
      <c r="AB19" s="426" t="e">
        <f t="shared" si="7"/>
        <v>#VALUE!</v>
      </c>
      <c r="AC19" s="432" t="s">
        <v>216</v>
      </c>
      <c r="AD19" s="558"/>
    </row>
    <row r="20" spans="1:30" s="401" customFormat="1" ht="12.75" customHeight="1" x14ac:dyDescent="0.2">
      <c r="A20" s="287" t="s">
        <v>109</v>
      </c>
      <c r="B20" s="392" t="s">
        <v>113</v>
      </c>
      <c r="C20" s="287" t="s">
        <v>109</v>
      </c>
      <c r="D20" s="287" t="s">
        <v>248</v>
      </c>
      <c r="E20" s="287" t="s">
        <v>109</v>
      </c>
      <c r="F20" s="287" t="s">
        <v>195</v>
      </c>
      <c r="G20" s="125" t="s">
        <v>213</v>
      </c>
      <c r="H20" s="404" t="s">
        <v>10</v>
      </c>
      <c r="I20" s="17" t="s">
        <v>10</v>
      </c>
      <c r="J20" s="18" t="s">
        <v>10</v>
      </c>
      <c r="K20" s="411" t="s">
        <v>10</v>
      </c>
      <c r="L20" s="17" t="s">
        <v>10</v>
      </c>
      <c r="M20" s="18" t="s">
        <v>10</v>
      </c>
      <c r="N20" s="414">
        <f>IF(ISBLANK(P20),0,(P20-O20+1))</f>
        <v>5</v>
      </c>
      <c r="O20" s="423">
        <v>4392</v>
      </c>
      <c r="P20" s="418">
        <v>4396</v>
      </c>
      <c r="Q20" s="394" t="s">
        <v>10</v>
      </c>
      <c r="R20" s="395" t="s">
        <v>10</v>
      </c>
      <c r="S20" s="386" t="s">
        <v>157</v>
      </c>
      <c r="T20" s="396" t="s">
        <v>10</v>
      </c>
      <c r="U20" s="397" t="s">
        <v>10</v>
      </c>
      <c r="V20" s="398" t="s">
        <v>10</v>
      </c>
      <c r="W20" s="399" t="s">
        <v>10</v>
      </c>
      <c r="X20" s="399" t="s">
        <v>10</v>
      </c>
      <c r="Y20" s="397" t="s">
        <v>10</v>
      </c>
      <c r="Z20" s="399" t="s">
        <v>10</v>
      </c>
      <c r="AA20" s="400" t="s">
        <v>10</v>
      </c>
      <c r="AB20" s="426" t="e">
        <f t="shared" si="7"/>
        <v>#VALUE!</v>
      </c>
      <c r="AC20" s="431" t="s">
        <v>218</v>
      </c>
      <c r="AD20" s="558"/>
    </row>
    <row r="21" spans="1:30" s="401" customFormat="1" ht="12.75" customHeight="1" x14ac:dyDescent="0.2">
      <c r="A21" s="287" t="s">
        <v>109</v>
      </c>
      <c r="B21" s="392" t="s">
        <v>211</v>
      </c>
      <c r="C21" s="287" t="s">
        <v>109</v>
      </c>
      <c r="D21" s="287" t="s">
        <v>249</v>
      </c>
      <c r="E21" s="287" t="s">
        <v>109</v>
      </c>
      <c r="F21" s="287" t="s">
        <v>109</v>
      </c>
      <c r="G21" s="393" t="s">
        <v>221</v>
      </c>
      <c r="H21" s="404" t="s">
        <v>10</v>
      </c>
      <c r="I21" s="17" t="s">
        <v>10</v>
      </c>
      <c r="J21" s="18" t="s">
        <v>10</v>
      </c>
      <c r="K21" s="411" t="s">
        <v>10</v>
      </c>
      <c r="L21" s="17" t="s">
        <v>10</v>
      </c>
      <c r="M21" s="18" t="s">
        <v>10</v>
      </c>
      <c r="N21" s="414">
        <f>IF(ISBLANK(P21),0,(P21-O21+1))</f>
        <v>5</v>
      </c>
      <c r="O21" s="440">
        <v>4397</v>
      </c>
      <c r="P21" s="441">
        <v>4401</v>
      </c>
      <c r="Q21" s="394" t="s">
        <v>10</v>
      </c>
      <c r="R21" s="395" t="s">
        <v>10</v>
      </c>
      <c r="S21" s="386" t="s">
        <v>157</v>
      </c>
      <c r="T21" s="396" t="s">
        <v>10</v>
      </c>
      <c r="U21" s="397" t="s">
        <v>10</v>
      </c>
      <c r="V21" s="398" t="s">
        <v>10</v>
      </c>
      <c r="W21" s="399" t="s">
        <v>10</v>
      </c>
      <c r="X21" s="399" t="s">
        <v>10</v>
      </c>
      <c r="Y21" s="397" t="s">
        <v>10</v>
      </c>
      <c r="Z21" s="399" t="s">
        <v>10</v>
      </c>
      <c r="AA21" s="400" t="s">
        <v>10</v>
      </c>
      <c r="AB21" s="426" t="e">
        <f t="shared" si="7"/>
        <v>#VALUE!</v>
      </c>
      <c r="AC21" s="431" t="s">
        <v>219</v>
      </c>
      <c r="AD21" s="558"/>
    </row>
    <row r="22" spans="1:30" ht="27" x14ac:dyDescent="0.25">
      <c r="A22" s="275">
        <v>0.45833333333333331</v>
      </c>
      <c r="B22" s="272" t="s">
        <v>84</v>
      </c>
      <c r="C22" s="276">
        <v>20</v>
      </c>
      <c r="D22" s="276" t="s">
        <v>234</v>
      </c>
      <c r="E22" s="277" t="s">
        <v>4</v>
      </c>
      <c r="F22" s="278" t="s">
        <v>127</v>
      </c>
      <c r="G22" s="279" t="s">
        <v>103</v>
      </c>
      <c r="H22" s="403" t="s">
        <v>10</v>
      </c>
      <c r="I22" s="280" t="s">
        <v>10</v>
      </c>
      <c r="J22" s="281" t="s">
        <v>10</v>
      </c>
      <c r="K22" s="412" t="s">
        <v>10</v>
      </c>
      <c r="L22" s="280" t="s">
        <v>10</v>
      </c>
      <c r="M22" s="281" t="s">
        <v>10</v>
      </c>
      <c r="N22" s="420">
        <f t="shared" ref="N22" si="8">IF(ISBLANK(P22),0,(P22-O22+1))</f>
        <v>3</v>
      </c>
      <c r="O22" s="415">
        <v>4212</v>
      </c>
      <c r="P22" s="416">
        <v>4214</v>
      </c>
      <c r="Q22" s="38" t="s">
        <v>10</v>
      </c>
      <c r="R22" s="39" t="s">
        <v>10</v>
      </c>
      <c r="S22" s="421">
        <v>1</v>
      </c>
      <c r="T22" s="282" t="s">
        <v>10</v>
      </c>
      <c r="U22" s="283" t="s">
        <v>10</v>
      </c>
      <c r="V22" s="284" t="s">
        <v>10</v>
      </c>
      <c r="W22" s="285" t="s">
        <v>10</v>
      </c>
      <c r="X22" s="285" t="s">
        <v>10</v>
      </c>
      <c r="Y22" s="283" t="s">
        <v>10</v>
      </c>
      <c r="Z22" s="285" t="s">
        <v>10</v>
      </c>
      <c r="AA22" s="286" t="s">
        <v>10</v>
      </c>
      <c r="AB22" s="426" t="e">
        <f t="shared" si="1"/>
        <v>#VALUE!</v>
      </c>
      <c r="AC22" s="430" t="s">
        <v>235</v>
      </c>
      <c r="AD22" s="557" t="s">
        <v>256</v>
      </c>
    </row>
    <row r="23" spans="1:30" ht="27" x14ac:dyDescent="0.25">
      <c r="A23" s="275">
        <v>0.5</v>
      </c>
      <c r="B23" s="272" t="s">
        <v>85</v>
      </c>
      <c r="C23" s="276">
        <v>65</v>
      </c>
      <c r="D23" s="276" t="s">
        <v>251</v>
      </c>
      <c r="E23" s="277" t="s">
        <v>4</v>
      </c>
      <c r="F23" s="278" t="s">
        <v>120</v>
      </c>
      <c r="G23" s="279" t="s">
        <v>116</v>
      </c>
      <c r="H23" s="403" t="s">
        <v>10</v>
      </c>
      <c r="I23" s="280" t="s">
        <v>10</v>
      </c>
      <c r="J23" s="281" t="s">
        <v>10</v>
      </c>
      <c r="K23" s="412" t="s">
        <v>10</v>
      </c>
      <c r="L23" s="280" t="s">
        <v>10</v>
      </c>
      <c r="M23" s="281" t="s">
        <v>10</v>
      </c>
      <c r="N23" s="420">
        <f t="shared" ref="N23:N30" si="9">IF(ISBLANK(P23),0,(P23-O23+1))</f>
        <v>7</v>
      </c>
      <c r="O23" s="415">
        <f>O24</f>
        <v>4402</v>
      </c>
      <c r="P23" s="416">
        <f>P25</f>
        <v>4408</v>
      </c>
      <c r="Q23" s="38" t="s">
        <v>10</v>
      </c>
      <c r="R23" s="39" t="s">
        <v>10</v>
      </c>
      <c r="S23" s="421">
        <f>S24+S25</f>
        <v>2</v>
      </c>
      <c r="T23" s="282" t="s">
        <v>10</v>
      </c>
      <c r="U23" s="283" t="s">
        <v>10</v>
      </c>
      <c r="V23" s="284" t="s">
        <v>10</v>
      </c>
      <c r="W23" s="285" t="s">
        <v>10</v>
      </c>
      <c r="X23" s="285" t="s">
        <v>10</v>
      </c>
      <c r="Y23" s="283" t="s">
        <v>10</v>
      </c>
      <c r="Z23" s="285" t="s">
        <v>10</v>
      </c>
      <c r="AA23" s="286" t="s">
        <v>10</v>
      </c>
      <c r="AB23" s="426" t="e">
        <f t="shared" si="1"/>
        <v>#VALUE!</v>
      </c>
      <c r="AC23" s="430" t="s">
        <v>198</v>
      </c>
    </row>
    <row r="24" spans="1:30" s="401" customFormat="1" ht="12" customHeight="1" x14ac:dyDescent="0.2">
      <c r="A24" s="287" t="s">
        <v>109</v>
      </c>
      <c r="B24" s="392" t="s">
        <v>110</v>
      </c>
      <c r="C24" s="287" t="s">
        <v>109</v>
      </c>
      <c r="D24" s="287" t="s">
        <v>10</v>
      </c>
      <c r="E24" s="287" t="s">
        <v>109</v>
      </c>
      <c r="F24" s="287" t="s">
        <v>109</v>
      </c>
      <c r="G24" s="393" t="s">
        <v>209</v>
      </c>
      <c r="H24" s="404" t="s">
        <v>10</v>
      </c>
      <c r="I24" s="17" t="s">
        <v>10</v>
      </c>
      <c r="J24" s="18" t="s">
        <v>10</v>
      </c>
      <c r="K24" s="411" t="s">
        <v>10</v>
      </c>
      <c r="L24" s="17" t="s">
        <v>10</v>
      </c>
      <c r="M24" s="18" t="s">
        <v>10</v>
      </c>
      <c r="N24" s="414">
        <f>IF(ISBLANK(P24),0,(P24-O24+1))</f>
        <v>4</v>
      </c>
      <c r="O24" s="417">
        <v>4402</v>
      </c>
      <c r="P24" s="418">
        <v>4405</v>
      </c>
      <c r="Q24" s="394" t="s">
        <v>10</v>
      </c>
      <c r="R24" s="395" t="s">
        <v>10</v>
      </c>
      <c r="S24" s="386" t="s">
        <v>157</v>
      </c>
      <c r="T24" s="396" t="s">
        <v>10</v>
      </c>
      <c r="U24" s="397" t="s">
        <v>10</v>
      </c>
      <c r="V24" s="398" t="s">
        <v>10</v>
      </c>
      <c r="W24" s="399" t="s">
        <v>10</v>
      </c>
      <c r="X24" s="399" t="s">
        <v>10</v>
      </c>
      <c r="Y24" s="397" t="s">
        <v>10</v>
      </c>
      <c r="Z24" s="399" t="s">
        <v>10</v>
      </c>
      <c r="AA24" s="400" t="s">
        <v>10</v>
      </c>
      <c r="AB24" s="426" t="e">
        <f t="shared" si="1"/>
        <v>#VALUE!</v>
      </c>
      <c r="AC24" s="432" t="s">
        <v>196</v>
      </c>
      <c r="AD24" s="558"/>
    </row>
    <row r="25" spans="1:30" s="401" customFormat="1" ht="12" customHeight="1" x14ac:dyDescent="0.2">
      <c r="A25" s="287" t="s">
        <v>109</v>
      </c>
      <c r="B25" s="392" t="s">
        <v>111</v>
      </c>
      <c r="C25" s="287" t="s">
        <v>109</v>
      </c>
      <c r="D25" s="287" t="s">
        <v>10</v>
      </c>
      <c r="E25" s="287" t="s">
        <v>109</v>
      </c>
      <c r="F25" s="287" t="s">
        <v>109</v>
      </c>
      <c r="G25" s="393" t="s">
        <v>210</v>
      </c>
      <c r="H25" s="404" t="s">
        <v>10</v>
      </c>
      <c r="I25" s="17" t="s">
        <v>10</v>
      </c>
      <c r="J25" s="18" t="s">
        <v>10</v>
      </c>
      <c r="K25" s="411" t="s">
        <v>10</v>
      </c>
      <c r="L25" s="17" t="s">
        <v>10</v>
      </c>
      <c r="M25" s="18" t="s">
        <v>10</v>
      </c>
      <c r="N25" s="414">
        <f>IF(ISBLANK(P25),0,(P25-O25+1))</f>
        <v>3</v>
      </c>
      <c r="O25" s="417">
        <v>4406</v>
      </c>
      <c r="P25" s="418">
        <v>4408</v>
      </c>
      <c r="Q25" s="394" t="s">
        <v>10</v>
      </c>
      <c r="R25" s="395" t="s">
        <v>10</v>
      </c>
      <c r="S25" s="386" t="s">
        <v>157</v>
      </c>
      <c r="T25" s="396" t="s">
        <v>10</v>
      </c>
      <c r="U25" s="397" t="s">
        <v>10</v>
      </c>
      <c r="V25" s="398" t="s">
        <v>10</v>
      </c>
      <c r="W25" s="399" t="s">
        <v>10</v>
      </c>
      <c r="X25" s="399" t="s">
        <v>10</v>
      </c>
      <c r="Y25" s="397" t="s">
        <v>10</v>
      </c>
      <c r="Z25" s="399" t="s">
        <v>10</v>
      </c>
      <c r="AA25" s="400" t="s">
        <v>10</v>
      </c>
      <c r="AB25" s="426" t="e">
        <f t="shared" si="1"/>
        <v>#VALUE!</v>
      </c>
      <c r="AC25" s="432" t="s">
        <v>197</v>
      </c>
      <c r="AD25" s="558"/>
    </row>
    <row r="26" spans="1:30" ht="27" x14ac:dyDescent="0.25">
      <c r="A26" s="275">
        <v>0.51041666666666663</v>
      </c>
      <c r="B26" s="272" t="s">
        <v>86</v>
      </c>
      <c r="C26" s="276">
        <v>41</v>
      </c>
      <c r="D26" s="276" t="s">
        <v>252</v>
      </c>
      <c r="E26" s="277" t="s">
        <v>4</v>
      </c>
      <c r="F26" s="278" t="s">
        <v>121</v>
      </c>
      <c r="G26" s="279" t="s">
        <v>101</v>
      </c>
      <c r="H26" s="403" t="s">
        <v>10</v>
      </c>
      <c r="I26" s="280" t="s">
        <v>10</v>
      </c>
      <c r="J26" s="281" t="s">
        <v>10</v>
      </c>
      <c r="K26" s="412" t="s">
        <v>10</v>
      </c>
      <c r="L26" s="280" t="s">
        <v>10</v>
      </c>
      <c r="M26" s="281" t="s">
        <v>10</v>
      </c>
      <c r="N26" s="420">
        <f t="shared" ref="N26" si="10">IF(ISBLANK(P26),0,(P26-O26+1))</f>
        <v>3</v>
      </c>
      <c r="O26" s="415">
        <v>4409</v>
      </c>
      <c r="P26" s="416">
        <v>4411</v>
      </c>
      <c r="Q26" s="38" t="s">
        <v>10</v>
      </c>
      <c r="R26" s="39" t="s">
        <v>10</v>
      </c>
      <c r="S26" s="421">
        <v>1</v>
      </c>
      <c r="T26" s="282" t="s">
        <v>10</v>
      </c>
      <c r="U26" s="283" t="s">
        <v>10</v>
      </c>
      <c r="V26" s="284" t="s">
        <v>10</v>
      </c>
      <c r="W26" s="285" t="s">
        <v>10</v>
      </c>
      <c r="X26" s="285" t="s">
        <v>10</v>
      </c>
      <c r="Y26" s="283" t="s">
        <v>10</v>
      </c>
      <c r="Z26" s="285" t="s">
        <v>10</v>
      </c>
      <c r="AA26" s="286" t="s">
        <v>10</v>
      </c>
      <c r="AB26" s="426" t="e">
        <f t="shared" si="1"/>
        <v>#VALUE!</v>
      </c>
      <c r="AC26" s="430" t="s">
        <v>208</v>
      </c>
    </row>
    <row r="27" spans="1:30" ht="20.100000000000001" customHeight="1" x14ac:dyDescent="0.25">
      <c r="A27" s="51">
        <v>0.45833333333333331</v>
      </c>
      <c r="B27" s="116" t="s">
        <v>76</v>
      </c>
      <c r="C27" s="271">
        <v>35</v>
      </c>
      <c r="D27" s="268">
        <v>33</v>
      </c>
      <c r="E27" s="129" t="s">
        <v>77</v>
      </c>
      <c r="F27" s="52"/>
      <c r="G27" s="122" t="s">
        <v>96</v>
      </c>
      <c r="H27" s="422">
        <f t="shared" ref="H27:H29" si="11">IF(ISBLANK(J27),0,(J27-I27+1))</f>
        <v>8</v>
      </c>
      <c r="I27" s="101">
        <v>4624</v>
      </c>
      <c r="J27" s="102">
        <v>4631</v>
      </c>
      <c r="K27" s="413" t="s">
        <v>10</v>
      </c>
      <c r="L27" s="101" t="s">
        <v>10</v>
      </c>
      <c r="M27" s="102" t="s">
        <v>10</v>
      </c>
      <c r="N27" s="402" t="s">
        <v>10</v>
      </c>
      <c r="O27" s="101" t="s">
        <v>10</v>
      </c>
      <c r="P27" s="102" t="s">
        <v>10</v>
      </c>
      <c r="Q27" s="444">
        <f>8+0</f>
        <v>8</v>
      </c>
      <c r="R27" s="104" t="s">
        <v>10</v>
      </c>
      <c r="S27" s="105" t="s">
        <v>10</v>
      </c>
      <c r="T27" s="31">
        <f t="shared" ref="T27:T29" si="12">A27+TIME(2,0,0)</f>
        <v>0.54166666666666663</v>
      </c>
      <c r="U27" s="106">
        <v>0</v>
      </c>
      <c r="V27" s="107">
        <v>0</v>
      </c>
      <c r="W27" s="108">
        <v>2</v>
      </c>
      <c r="X27" s="267">
        <v>0</v>
      </c>
      <c r="Y27" s="106">
        <v>0</v>
      </c>
      <c r="Z27" s="108">
        <v>0</v>
      </c>
      <c r="AA27" s="109">
        <v>8</v>
      </c>
      <c r="AB27" s="426">
        <f t="shared" ref="AB27:AB29" si="13">IF(ISBLANK(J27),-90,(-((Q27)-SUM(U27:X27,AA27))))</f>
        <v>2</v>
      </c>
      <c r="AC27" s="434" t="s">
        <v>199</v>
      </c>
    </row>
    <row r="28" spans="1:30" ht="20.100000000000001" customHeight="1" x14ac:dyDescent="0.25">
      <c r="A28" s="51">
        <v>0.5</v>
      </c>
      <c r="B28" s="116" t="s">
        <v>76</v>
      </c>
      <c r="C28" s="271">
        <v>35</v>
      </c>
      <c r="D28" s="268">
        <v>25</v>
      </c>
      <c r="E28" s="129" t="s">
        <v>77</v>
      </c>
      <c r="F28" s="52"/>
      <c r="G28" s="122" t="s">
        <v>3</v>
      </c>
      <c r="H28" s="422">
        <f t="shared" si="11"/>
        <v>11</v>
      </c>
      <c r="I28" s="101">
        <v>4632</v>
      </c>
      <c r="J28" s="102">
        <v>4642</v>
      </c>
      <c r="K28" s="413" t="s">
        <v>10</v>
      </c>
      <c r="L28" s="101" t="s">
        <v>10</v>
      </c>
      <c r="M28" s="102" t="s">
        <v>10</v>
      </c>
      <c r="N28" s="402" t="s">
        <v>10</v>
      </c>
      <c r="O28" s="101" t="s">
        <v>10</v>
      </c>
      <c r="P28" s="102" t="s">
        <v>10</v>
      </c>
      <c r="Q28" s="444">
        <f>10+1</f>
        <v>11</v>
      </c>
      <c r="R28" s="104" t="s">
        <v>10</v>
      </c>
      <c r="S28" s="105" t="s">
        <v>10</v>
      </c>
      <c r="T28" s="31">
        <f t="shared" si="12"/>
        <v>0.58333333333333337</v>
      </c>
      <c r="U28" s="106">
        <v>7</v>
      </c>
      <c r="V28" s="107">
        <v>0</v>
      </c>
      <c r="W28" s="108">
        <v>0</v>
      </c>
      <c r="X28" s="267">
        <v>0</v>
      </c>
      <c r="Y28" s="106">
        <v>0</v>
      </c>
      <c r="Z28" s="108">
        <v>0</v>
      </c>
      <c r="AA28" s="109">
        <v>4</v>
      </c>
      <c r="AB28" s="426">
        <f t="shared" si="13"/>
        <v>0</v>
      </c>
      <c r="AC28" s="435"/>
    </row>
    <row r="29" spans="1:30" ht="20.100000000000001" customHeight="1" x14ac:dyDescent="0.25">
      <c r="A29" s="51">
        <v>0.52083333333333337</v>
      </c>
      <c r="B29" s="116" t="s">
        <v>78</v>
      </c>
      <c r="C29" s="269">
        <v>45</v>
      </c>
      <c r="D29" s="268">
        <v>31</v>
      </c>
      <c r="E29" s="129" t="s">
        <v>77</v>
      </c>
      <c r="F29" s="52"/>
      <c r="G29" s="122" t="s">
        <v>91</v>
      </c>
      <c r="H29" s="422">
        <f t="shared" si="11"/>
        <v>15</v>
      </c>
      <c r="I29" s="101">
        <v>4643</v>
      </c>
      <c r="J29" s="102">
        <v>4657</v>
      </c>
      <c r="K29" s="413" t="s">
        <v>10</v>
      </c>
      <c r="L29" s="101" t="s">
        <v>10</v>
      </c>
      <c r="M29" s="102" t="s">
        <v>10</v>
      </c>
      <c r="N29" s="402" t="s">
        <v>10</v>
      </c>
      <c r="O29" s="101" t="s">
        <v>10</v>
      </c>
      <c r="P29" s="102" t="s">
        <v>10</v>
      </c>
      <c r="Q29" s="444">
        <f>15+0</f>
        <v>15</v>
      </c>
      <c r="R29" s="104" t="s">
        <v>10</v>
      </c>
      <c r="S29" s="105" t="s">
        <v>10</v>
      </c>
      <c r="T29" s="31">
        <f t="shared" si="12"/>
        <v>0.60416666666666674</v>
      </c>
      <c r="U29" s="106">
        <v>0</v>
      </c>
      <c r="V29" s="107">
        <v>2</v>
      </c>
      <c r="W29" s="108">
        <v>4</v>
      </c>
      <c r="X29" s="267">
        <v>0</v>
      </c>
      <c r="Y29" s="106">
        <v>0</v>
      </c>
      <c r="Z29" s="108">
        <v>0</v>
      </c>
      <c r="AA29" s="109">
        <v>9</v>
      </c>
      <c r="AB29" s="426">
        <f t="shared" si="13"/>
        <v>0</v>
      </c>
      <c r="AC29" s="435"/>
    </row>
    <row r="30" spans="1:30" ht="30.75" customHeight="1" x14ac:dyDescent="0.25">
      <c r="A30" s="275">
        <v>4.1666666666666664E-2</v>
      </c>
      <c r="B30" s="272" t="s">
        <v>87</v>
      </c>
      <c r="C30" s="276">
        <v>72</v>
      </c>
      <c r="D30" s="276" t="s">
        <v>253</v>
      </c>
      <c r="E30" s="277" t="s">
        <v>4</v>
      </c>
      <c r="F30" s="278" t="s">
        <v>119</v>
      </c>
      <c r="G30" s="279" t="s">
        <v>100</v>
      </c>
      <c r="H30" s="403" t="s">
        <v>10</v>
      </c>
      <c r="I30" s="280" t="s">
        <v>10</v>
      </c>
      <c r="J30" s="281" t="s">
        <v>10</v>
      </c>
      <c r="K30" s="412" t="s">
        <v>10</v>
      </c>
      <c r="L30" s="280" t="s">
        <v>10</v>
      </c>
      <c r="M30" s="281" t="s">
        <v>10</v>
      </c>
      <c r="N30" s="420">
        <f t="shared" si="9"/>
        <v>6</v>
      </c>
      <c r="O30" s="415">
        <f>O31</f>
        <v>4412</v>
      </c>
      <c r="P30" s="416">
        <f>P32</f>
        <v>4417</v>
      </c>
      <c r="Q30" s="38" t="s">
        <v>10</v>
      </c>
      <c r="R30" s="39" t="s">
        <v>10</v>
      </c>
      <c r="S30" s="421">
        <f>S31+S32</f>
        <v>2</v>
      </c>
      <c r="T30" s="282" t="s">
        <v>10</v>
      </c>
      <c r="U30" s="283" t="s">
        <v>10</v>
      </c>
      <c r="V30" s="284" t="s">
        <v>10</v>
      </c>
      <c r="W30" s="285" t="s">
        <v>10</v>
      </c>
      <c r="X30" s="285" t="s">
        <v>10</v>
      </c>
      <c r="Y30" s="283" t="s">
        <v>10</v>
      </c>
      <c r="Z30" s="285" t="s">
        <v>10</v>
      </c>
      <c r="AA30" s="286" t="s">
        <v>10</v>
      </c>
      <c r="AB30" s="426" t="e">
        <f t="shared" si="1"/>
        <v>#VALUE!</v>
      </c>
      <c r="AC30" s="430" t="s">
        <v>240</v>
      </c>
    </row>
    <row r="31" spans="1:30" s="401" customFormat="1" ht="12.75" customHeight="1" x14ac:dyDescent="0.2">
      <c r="A31" s="287" t="s">
        <v>109</v>
      </c>
      <c r="B31" s="392" t="s">
        <v>110</v>
      </c>
      <c r="C31" s="287" t="s">
        <v>109</v>
      </c>
      <c r="D31" s="287" t="s">
        <v>255</v>
      </c>
      <c r="E31" s="287" t="s">
        <v>109</v>
      </c>
      <c r="F31" s="287" t="s">
        <v>109</v>
      </c>
      <c r="G31" s="393" t="s">
        <v>204</v>
      </c>
      <c r="H31" s="404" t="s">
        <v>10</v>
      </c>
      <c r="I31" s="17" t="s">
        <v>10</v>
      </c>
      <c r="J31" s="18" t="s">
        <v>10</v>
      </c>
      <c r="K31" s="411" t="s">
        <v>10</v>
      </c>
      <c r="L31" s="17" t="s">
        <v>10</v>
      </c>
      <c r="M31" s="18" t="s">
        <v>10</v>
      </c>
      <c r="N31" s="414">
        <f>IF(ISBLANK(P31),0,(P31-O31+1))</f>
        <v>3</v>
      </c>
      <c r="O31" s="417">
        <v>4412</v>
      </c>
      <c r="P31" s="418">
        <v>4414</v>
      </c>
      <c r="Q31" s="394" t="s">
        <v>10</v>
      </c>
      <c r="R31" s="395" t="s">
        <v>10</v>
      </c>
      <c r="S31" s="386" t="s">
        <v>157</v>
      </c>
      <c r="T31" s="396" t="s">
        <v>10</v>
      </c>
      <c r="U31" s="397" t="s">
        <v>10</v>
      </c>
      <c r="V31" s="398" t="s">
        <v>10</v>
      </c>
      <c r="W31" s="399" t="s">
        <v>10</v>
      </c>
      <c r="X31" s="399" t="s">
        <v>10</v>
      </c>
      <c r="Y31" s="397" t="s">
        <v>10</v>
      </c>
      <c r="Z31" s="399" t="s">
        <v>10</v>
      </c>
      <c r="AA31" s="400" t="s">
        <v>10</v>
      </c>
      <c r="AB31" s="426" t="e">
        <f t="shared" si="1"/>
        <v>#VALUE!</v>
      </c>
      <c r="AC31" s="432" t="s">
        <v>206</v>
      </c>
      <c r="AD31" s="558"/>
    </row>
    <row r="32" spans="1:30" s="401" customFormat="1" ht="12.75" customHeight="1" x14ac:dyDescent="0.2">
      <c r="A32" s="287" t="s">
        <v>109</v>
      </c>
      <c r="B32" s="392" t="s">
        <v>111</v>
      </c>
      <c r="C32" s="287" t="s">
        <v>109</v>
      </c>
      <c r="D32" s="287" t="s">
        <v>254</v>
      </c>
      <c r="E32" s="287" t="s">
        <v>109</v>
      </c>
      <c r="F32" s="287" t="s">
        <v>109</v>
      </c>
      <c r="G32" s="393" t="s">
        <v>205</v>
      </c>
      <c r="H32" s="404" t="s">
        <v>10</v>
      </c>
      <c r="I32" s="17" t="s">
        <v>10</v>
      </c>
      <c r="J32" s="18" t="s">
        <v>10</v>
      </c>
      <c r="K32" s="411" t="s">
        <v>10</v>
      </c>
      <c r="L32" s="17" t="s">
        <v>10</v>
      </c>
      <c r="M32" s="18" t="s">
        <v>10</v>
      </c>
      <c r="N32" s="414">
        <f>IF(ISBLANK(P32),0,(P32-O32+1))</f>
        <v>3</v>
      </c>
      <c r="O32" s="417">
        <v>4415</v>
      </c>
      <c r="P32" s="418">
        <v>4417</v>
      </c>
      <c r="Q32" s="394" t="s">
        <v>10</v>
      </c>
      <c r="R32" s="395" t="s">
        <v>10</v>
      </c>
      <c r="S32" s="386" t="s">
        <v>157</v>
      </c>
      <c r="T32" s="396" t="s">
        <v>10</v>
      </c>
      <c r="U32" s="397" t="s">
        <v>10</v>
      </c>
      <c r="V32" s="398" t="s">
        <v>10</v>
      </c>
      <c r="W32" s="399" t="s">
        <v>10</v>
      </c>
      <c r="X32" s="399" t="s">
        <v>10</v>
      </c>
      <c r="Y32" s="397" t="s">
        <v>10</v>
      </c>
      <c r="Z32" s="399" t="s">
        <v>10</v>
      </c>
      <c r="AA32" s="400" t="s">
        <v>10</v>
      </c>
      <c r="AB32" s="426" t="e">
        <f t="shared" si="1"/>
        <v>#VALUE!</v>
      </c>
      <c r="AC32" s="432" t="s">
        <v>207</v>
      </c>
      <c r="AD32" s="558"/>
    </row>
    <row r="33" spans="1:30" ht="48" customHeight="1" x14ac:dyDescent="0.25">
      <c r="A33" s="275">
        <v>4.1666666666666664E-2</v>
      </c>
      <c r="B33" s="272" t="s">
        <v>88</v>
      </c>
      <c r="C33" s="276">
        <v>200</v>
      </c>
      <c r="D33" s="276" t="s">
        <v>236</v>
      </c>
      <c r="E33" s="277" t="s">
        <v>4</v>
      </c>
      <c r="F33" s="278" t="s">
        <v>119</v>
      </c>
      <c r="G33" s="291" t="s">
        <v>126</v>
      </c>
      <c r="H33" s="403" t="s">
        <v>10</v>
      </c>
      <c r="I33" s="280" t="s">
        <v>10</v>
      </c>
      <c r="J33" s="281" t="s">
        <v>10</v>
      </c>
      <c r="K33" s="412" t="s">
        <v>10</v>
      </c>
      <c r="L33" s="280" t="s">
        <v>10</v>
      </c>
      <c r="M33" s="281" t="s">
        <v>10</v>
      </c>
      <c r="N33" s="420">
        <f t="shared" ref="N33" si="14">IF(ISBLANK(P33),0,(P33-O33+1))</f>
        <v>3</v>
      </c>
      <c r="O33" s="415">
        <v>4215</v>
      </c>
      <c r="P33" s="416">
        <v>4217</v>
      </c>
      <c r="Q33" s="38" t="s">
        <v>10</v>
      </c>
      <c r="R33" s="39" t="s">
        <v>10</v>
      </c>
      <c r="S33" s="421">
        <v>1</v>
      </c>
      <c r="T33" s="282" t="s">
        <v>10</v>
      </c>
      <c r="U33" s="283" t="s">
        <v>10</v>
      </c>
      <c r="V33" s="284" t="s">
        <v>10</v>
      </c>
      <c r="W33" s="285" t="s">
        <v>10</v>
      </c>
      <c r="X33" s="285" t="s">
        <v>10</v>
      </c>
      <c r="Y33" s="283" t="s">
        <v>10</v>
      </c>
      <c r="Z33" s="285" t="s">
        <v>10</v>
      </c>
      <c r="AA33" s="286" t="s">
        <v>10</v>
      </c>
      <c r="AB33" s="426" t="e">
        <f t="shared" si="1"/>
        <v>#VALUE!</v>
      </c>
      <c r="AC33" s="430" t="s">
        <v>238</v>
      </c>
      <c r="AD33" s="557" t="s">
        <v>256</v>
      </c>
    </row>
    <row r="34" spans="1:30" ht="20.100000000000001" customHeight="1" x14ac:dyDescent="0.25">
      <c r="A34" s="51">
        <v>4.1666666666666664E-2</v>
      </c>
      <c r="B34" s="116" t="s">
        <v>78</v>
      </c>
      <c r="C34" s="269">
        <v>45</v>
      </c>
      <c r="D34" s="268">
        <v>45</v>
      </c>
      <c r="E34" s="129" t="s">
        <v>77</v>
      </c>
      <c r="F34" s="52"/>
      <c r="G34" s="122" t="s">
        <v>95</v>
      </c>
      <c r="H34" s="422">
        <f t="shared" ref="H34" si="15">IF(ISBLANK(J34),0,(J34-I34+1))</f>
        <v>14</v>
      </c>
      <c r="I34" s="101">
        <v>4658</v>
      </c>
      <c r="J34" s="102">
        <v>4671</v>
      </c>
      <c r="K34" s="413" t="s">
        <v>10</v>
      </c>
      <c r="L34" s="101" t="s">
        <v>10</v>
      </c>
      <c r="M34" s="102" t="s">
        <v>10</v>
      </c>
      <c r="N34" s="402" t="s">
        <v>10</v>
      </c>
      <c r="O34" s="101" t="s">
        <v>10</v>
      </c>
      <c r="P34" s="102" t="s">
        <v>10</v>
      </c>
      <c r="Q34" s="444">
        <f>12+2</f>
        <v>14</v>
      </c>
      <c r="R34" s="104" t="s">
        <v>10</v>
      </c>
      <c r="S34" s="105" t="s">
        <v>10</v>
      </c>
      <c r="T34" s="31">
        <f t="shared" ref="T34:T36" si="16">A34+TIME(2,0,0)</f>
        <v>0.125</v>
      </c>
      <c r="U34" s="106">
        <v>0</v>
      </c>
      <c r="V34" s="107">
        <v>5</v>
      </c>
      <c r="W34" s="108">
        <v>2</v>
      </c>
      <c r="X34" s="267">
        <v>1</v>
      </c>
      <c r="Y34" s="106">
        <v>1</v>
      </c>
      <c r="Z34" s="108">
        <v>0</v>
      </c>
      <c r="AA34" s="109">
        <v>6</v>
      </c>
      <c r="AB34" s="426">
        <f t="shared" si="1"/>
        <v>0</v>
      </c>
      <c r="AC34" s="433" t="s">
        <v>200</v>
      </c>
    </row>
    <row r="35" spans="1:30" ht="18" x14ac:dyDescent="0.25">
      <c r="A35" s="51">
        <v>5.2083333333333336E-2</v>
      </c>
      <c r="B35" s="116" t="s">
        <v>78</v>
      </c>
      <c r="C35" s="269">
        <v>45</v>
      </c>
      <c r="D35" s="268">
        <v>7</v>
      </c>
      <c r="E35" s="129" t="s">
        <v>77</v>
      </c>
      <c r="F35" s="52"/>
      <c r="G35" s="122" t="s">
        <v>89</v>
      </c>
      <c r="H35" s="422">
        <f t="shared" ref="H35:H42" si="17">IF(ISBLANK(J35),0,(J35-I35+1))</f>
        <v>16</v>
      </c>
      <c r="I35" s="101">
        <v>4672</v>
      </c>
      <c r="J35" s="102">
        <v>4687</v>
      </c>
      <c r="K35" s="413" t="s">
        <v>10</v>
      </c>
      <c r="L35" s="101" t="s">
        <v>10</v>
      </c>
      <c r="M35" s="102" t="s">
        <v>10</v>
      </c>
      <c r="N35" s="402" t="s">
        <v>10</v>
      </c>
      <c r="O35" s="101" t="s">
        <v>10</v>
      </c>
      <c r="P35" s="102" t="s">
        <v>10</v>
      </c>
      <c r="Q35" s="444">
        <f>16+0</f>
        <v>16</v>
      </c>
      <c r="R35" s="104" t="s">
        <v>10</v>
      </c>
      <c r="S35" s="105" t="s">
        <v>10</v>
      </c>
      <c r="T35" s="31">
        <f t="shared" si="16"/>
        <v>0.13541666666666666</v>
      </c>
      <c r="U35" s="425">
        <v>16</v>
      </c>
      <c r="V35" s="107">
        <v>0</v>
      </c>
      <c r="W35" s="108">
        <v>0</v>
      </c>
      <c r="X35" s="267">
        <v>0</v>
      </c>
      <c r="Y35" s="106">
        <v>0</v>
      </c>
      <c r="Z35" s="108">
        <v>0</v>
      </c>
      <c r="AA35" s="109">
        <v>0</v>
      </c>
      <c r="AB35" s="426">
        <f t="shared" si="1"/>
        <v>0</v>
      </c>
      <c r="AC35" s="434" t="s">
        <v>201</v>
      </c>
    </row>
    <row r="36" spans="1:30" ht="20.100000000000001" customHeight="1" x14ac:dyDescent="0.25">
      <c r="A36" s="51">
        <v>6.25E-2</v>
      </c>
      <c r="B36" s="116" t="s">
        <v>78</v>
      </c>
      <c r="C36" s="269">
        <v>45</v>
      </c>
      <c r="D36" s="268">
        <v>45</v>
      </c>
      <c r="E36" s="129" t="s">
        <v>77</v>
      </c>
      <c r="F36" s="52"/>
      <c r="G36" s="122" t="s">
        <v>90</v>
      </c>
      <c r="H36" s="422">
        <f t="shared" si="17"/>
        <v>17</v>
      </c>
      <c r="I36" s="101">
        <v>4688</v>
      </c>
      <c r="J36" s="102">
        <v>4704</v>
      </c>
      <c r="K36" s="413" t="s">
        <v>10</v>
      </c>
      <c r="L36" s="101" t="s">
        <v>10</v>
      </c>
      <c r="M36" s="102" t="s">
        <v>10</v>
      </c>
      <c r="N36" s="402" t="s">
        <v>10</v>
      </c>
      <c r="O36" s="101" t="s">
        <v>10</v>
      </c>
      <c r="P36" s="102" t="s">
        <v>10</v>
      </c>
      <c r="Q36" s="444">
        <f>16+0</f>
        <v>16</v>
      </c>
      <c r="R36" s="104" t="s">
        <v>10</v>
      </c>
      <c r="S36" s="105" t="s">
        <v>10</v>
      </c>
      <c r="T36" s="31">
        <f t="shared" si="16"/>
        <v>0.14583333333333331</v>
      </c>
      <c r="U36" s="106">
        <v>0</v>
      </c>
      <c r="V36" s="107">
        <v>7</v>
      </c>
      <c r="W36" s="108">
        <v>3</v>
      </c>
      <c r="X36" s="267">
        <v>2</v>
      </c>
      <c r="Y36" s="106">
        <v>0</v>
      </c>
      <c r="Z36" s="108">
        <v>0</v>
      </c>
      <c r="AA36" s="109">
        <v>4</v>
      </c>
      <c r="AB36" s="426">
        <f t="shared" si="1"/>
        <v>0</v>
      </c>
      <c r="AC36" s="435"/>
    </row>
    <row r="37" spans="1:30" ht="20.100000000000001" customHeight="1" x14ac:dyDescent="0.25">
      <c r="A37" s="51">
        <v>8.3333333333333329E-2</v>
      </c>
      <c r="B37" s="116" t="s">
        <v>78</v>
      </c>
      <c r="C37" s="269">
        <v>45</v>
      </c>
      <c r="D37" s="268">
        <v>44</v>
      </c>
      <c r="E37" s="129" t="s">
        <v>77</v>
      </c>
      <c r="F37" s="52"/>
      <c r="G37" s="122" t="s">
        <v>3</v>
      </c>
      <c r="H37" s="422">
        <f t="shared" si="17"/>
        <v>19</v>
      </c>
      <c r="I37" s="101">
        <v>4705</v>
      </c>
      <c r="J37" s="102">
        <v>4723</v>
      </c>
      <c r="K37" s="413" t="s">
        <v>10</v>
      </c>
      <c r="L37" s="101" t="s">
        <v>10</v>
      </c>
      <c r="M37" s="102" t="s">
        <v>10</v>
      </c>
      <c r="N37" s="402" t="s">
        <v>10</v>
      </c>
      <c r="O37" s="101" t="s">
        <v>10</v>
      </c>
      <c r="P37" s="102" t="s">
        <v>10</v>
      </c>
      <c r="Q37" s="444">
        <f>18+1</f>
        <v>19</v>
      </c>
      <c r="R37" s="104" t="s">
        <v>10</v>
      </c>
      <c r="S37" s="105" t="s">
        <v>10</v>
      </c>
      <c r="T37" s="31">
        <f t="shared" ref="T37:T40" si="18">A37+TIME(2,0,0)</f>
        <v>0.16666666666666666</v>
      </c>
      <c r="U37" s="106">
        <v>0</v>
      </c>
      <c r="V37" s="107">
        <v>4</v>
      </c>
      <c r="W37" s="108">
        <v>6</v>
      </c>
      <c r="X37" s="267">
        <v>1</v>
      </c>
      <c r="Y37" s="106">
        <v>3</v>
      </c>
      <c r="Z37" s="108">
        <v>0</v>
      </c>
      <c r="AA37" s="109">
        <v>8</v>
      </c>
      <c r="AB37" s="426">
        <f t="shared" si="1"/>
        <v>0</v>
      </c>
      <c r="AC37" s="435"/>
    </row>
    <row r="38" spans="1:30" ht="20.100000000000001" customHeight="1" x14ac:dyDescent="0.25">
      <c r="A38" s="51">
        <v>0.10416666666666667</v>
      </c>
      <c r="B38" s="116" t="s">
        <v>78</v>
      </c>
      <c r="C38" s="269">
        <v>45</v>
      </c>
      <c r="D38" s="268">
        <v>17</v>
      </c>
      <c r="E38" s="129" t="s">
        <v>77</v>
      </c>
      <c r="F38" s="52"/>
      <c r="G38" s="122" t="s">
        <v>91</v>
      </c>
      <c r="H38" s="422">
        <f t="shared" si="17"/>
        <v>12</v>
      </c>
      <c r="I38" s="101">
        <v>4724</v>
      </c>
      <c r="J38" s="102">
        <v>4735</v>
      </c>
      <c r="K38" s="413" t="s">
        <v>10</v>
      </c>
      <c r="L38" s="101" t="s">
        <v>10</v>
      </c>
      <c r="M38" s="102" t="s">
        <v>10</v>
      </c>
      <c r="N38" s="402" t="s">
        <v>10</v>
      </c>
      <c r="O38" s="101" t="s">
        <v>10</v>
      </c>
      <c r="P38" s="102" t="s">
        <v>10</v>
      </c>
      <c r="Q38" s="444">
        <f>10+1</f>
        <v>11</v>
      </c>
      <c r="R38" s="104" t="s">
        <v>10</v>
      </c>
      <c r="S38" s="105" t="s">
        <v>10</v>
      </c>
      <c r="T38" s="31">
        <f t="shared" si="18"/>
        <v>0.1875</v>
      </c>
      <c r="U38" s="106">
        <v>0</v>
      </c>
      <c r="V38" s="107">
        <v>1</v>
      </c>
      <c r="W38" s="108">
        <v>3</v>
      </c>
      <c r="X38" s="267">
        <v>1</v>
      </c>
      <c r="Y38" s="106">
        <v>0</v>
      </c>
      <c r="Z38" s="108">
        <v>0</v>
      </c>
      <c r="AA38" s="109">
        <v>6</v>
      </c>
      <c r="AB38" s="426">
        <f t="shared" si="1"/>
        <v>0</v>
      </c>
      <c r="AC38" s="435"/>
    </row>
    <row r="39" spans="1:30" ht="20.100000000000001" customHeight="1" x14ac:dyDescent="0.25">
      <c r="A39" s="51">
        <v>0.125</v>
      </c>
      <c r="B39" s="116" t="s">
        <v>78</v>
      </c>
      <c r="C39" s="269">
        <v>55</v>
      </c>
      <c r="D39" s="268">
        <v>32</v>
      </c>
      <c r="E39" s="129" t="s">
        <v>77</v>
      </c>
      <c r="F39" s="52"/>
      <c r="G39" s="122" t="s">
        <v>92</v>
      </c>
      <c r="H39" s="422">
        <f t="shared" si="17"/>
        <v>15</v>
      </c>
      <c r="I39" s="101">
        <v>4736</v>
      </c>
      <c r="J39" s="102">
        <v>4750</v>
      </c>
      <c r="K39" s="413" t="s">
        <v>10</v>
      </c>
      <c r="L39" s="101" t="s">
        <v>10</v>
      </c>
      <c r="M39" s="102" t="s">
        <v>10</v>
      </c>
      <c r="N39" s="402" t="s">
        <v>10</v>
      </c>
      <c r="O39" s="101" t="s">
        <v>10</v>
      </c>
      <c r="P39" s="102" t="s">
        <v>10</v>
      </c>
      <c r="Q39" s="444">
        <f>13+2</f>
        <v>15</v>
      </c>
      <c r="R39" s="104" t="s">
        <v>10</v>
      </c>
      <c r="S39" s="105" t="s">
        <v>10</v>
      </c>
      <c r="T39" s="31">
        <f t="shared" si="18"/>
        <v>0.20833333333333331</v>
      </c>
      <c r="U39" s="106">
        <v>0</v>
      </c>
      <c r="V39" s="107">
        <v>1</v>
      </c>
      <c r="W39" s="108">
        <v>5</v>
      </c>
      <c r="X39" s="267">
        <v>1</v>
      </c>
      <c r="Y39" s="106">
        <v>0</v>
      </c>
      <c r="Z39" s="108">
        <v>0</v>
      </c>
      <c r="AA39" s="109">
        <v>8</v>
      </c>
      <c r="AB39" s="426">
        <f t="shared" si="1"/>
        <v>0</v>
      </c>
      <c r="AC39" s="434" t="s">
        <v>202</v>
      </c>
    </row>
    <row r="40" spans="1:30" ht="20.100000000000001" customHeight="1" x14ac:dyDescent="0.25">
      <c r="A40" s="51">
        <v>0.14583333333333334</v>
      </c>
      <c r="B40" s="116" t="s">
        <v>78</v>
      </c>
      <c r="C40" s="269">
        <v>45</v>
      </c>
      <c r="D40" s="268">
        <v>38</v>
      </c>
      <c r="E40" s="129" t="s">
        <v>77</v>
      </c>
      <c r="F40" s="52"/>
      <c r="G40" s="122" t="s">
        <v>90</v>
      </c>
      <c r="H40" s="422">
        <f t="shared" si="17"/>
        <v>5</v>
      </c>
      <c r="I40" s="101">
        <v>4751</v>
      </c>
      <c r="J40" s="102">
        <v>4755</v>
      </c>
      <c r="K40" s="413" t="s">
        <v>10</v>
      </c>
      <c r="L40" s="101" t="s">
        <v>10</v>
      </c>
      <c r="M40" s="102" t="s">
        <v>10</v>
      </c>
      <c r="N40" s="402" t="s">
        <v>10</v>
      </c>
      <c r="O40" s="101" t="s">
        <v>10</v>
      </c>
      <c r="P40" s="102" t="s">
        <v>10</v>
      </c>
      <c r="Q40" s="444">
        <f>6+0</f>
        <v>6</v>
      </c>
      <c r="R40" s="104" t="s">
        <v>10</v>
      </c>
      <c r="S40" s="105" t="s">
        <v>10</v>
      </c>
      <c r="T40" s="31">
        <f t="shared" si="18"/>
        <v>0.22916666666666669</v>
      </c>
      <c r="U40" s="106">
        <v>0</v>
      </c>
      <c r="V40" s="107">
        <v>0</v>
      </c>
      <c r="W40" s="108">
        <v>4</v>
      </c>
      <c r="X40" s="267">
        <v>0</v>
      </c>
      <c r="Y40" s="106">
        <v>0</v>
      </c>
      <c r="Z40" s="108">
        <v>0</v>
      </c>
      <c r="AA40" s="109">
        <v>2</v>
      </c>
      <c r="AB40" s="426">
        <f t="shared" si="1"/>
        <v>0</v>
      </c>
      <c r="AC40" s="435"/>
    </row>
    <row r="41" spans="1:30" ht="20.100000000000001" customHeight="1" x14ac:dyDescent="0.25">
      <c r="A41" s="51">
        <v>0.16666666666666666</v>
      </c>
      <c r="B41" s="116" t="s">
        <v>78</v>
      </c>
      <c r="C41" s="269">
        <v>45</v>
      </c>
      <c r="D41" s="268">
        <v>21</v>
      </c>
      <c r="E41" s="129" t="s">
        <v>77</v>
      </c>
      <c r="F41" s="52"/>
      <c r="G41" s="122" t="s">
        <v>93</v>
      </c>
      <c r="H41" s="422">
        <f t="shared" si="17"/>
        <v>18</v>
      </c>
      <c r="I41" s="101">
        <v>4756</v>
      </c>
      <c r="J41" s="102">
        <v>4773</v>
      </c>
      <c r="K41" s="413" t="s">
        <v>10</v>
      </c>
      <c r="L41" s="101" t="s">
        <v>10</v>
      </c>
      <c r="M41" s="102" t="s">
        <v>10</v>
      </c>
      <c r="N41" s="402" t="s">
        <v>10</v>
      </c>
      <c r="O41" s="101" t="s">
        <v>10</v>
      </c>
      <c r="P41" s="102" t="s">
        <v>10</v>
      </c>
      <c r="Q41" s="444">
        <f>12+4</f>
        <v>16</v>
      </c>
      <c r="R41" s="104" t="s">
        <v>10</v>
      </c>
      <c r="S41" s="105" t="s">
        <v>10</v>
      </c>
      <c r="T41" s="31">
        <f t="shared" ref="T41:T42" si="19">A41+TIME(2,0,0)</f>
        <v>0.25</v>
      </c>
      <c r="U41" s="106">
        <v>0</v>
      </c>
      <c r="V41" s="107">
        <v>0</v>
      </c>
      <c r="W41" s="108">
        <v>10</v>
      </c>
      <c r="X41" s="267">
        <v>4</v>
      </c>
      <c r="Y41" s="106">
        <v>0</v>
      </c>
      <c r="Z41" s="108">
        <v>0</v>
      </c>
      <c r="AA41" s="109">
        <v>2</v>
      </c>
      <c r="AB41" s="426">
        <f t="shared" si="1"/>
        <v>0</v>
      </c>
      <c r="AC41" s="434" t="s">
        <v>203</v>
      </c>
    </row>
    <row r="42" spans="1:30" ht="20.100000000000001" customHeight="1" x14ac:dyDescent="0.25">
      <c r="A42" s="51">
        <v>0.1875</v>
      </c>
      <c r="B42" s="116" t="s">
        <v>78</v>
      </c>
      <c r="C42" s="269">
        <v>45</v>
      </c>
      <c r="D42" s="268">
        <v>15</v>
      </c>
      <c r="E42" s="129" t="s">
        <v>77</v>
      </c>
      <c r="F42" s="52"/>
      <c r="G42" s="122" t="s">
        <v>94</v>
      </c>
      <c r="H42" s="422">
        <f t="shared" si="17"/>
        <v>9</v>
      </c>
      <c r="I42" s="101">
        <v>4774</v>
      </c>
      <c r="J42" s="102">
        <v>4782</v>
      </c>
      <c r="K42" s="413" t="s">
        <v>10</v>
      </c>
      <c r="L42" s="101" t="s">
        <v>10</v>
      </c>
      <c r="M42" s="102" t="s">
        <v>10</v>
      </c>
      <c r="N42" s="402" t="s">
        <v>10</v>
      </c>
      <c r="O42" s="101" t="s">
        <v>10</v>
      </c>
      <c r="P42" s="102" t="s">
        <v>10</v>
      </c>
      <c r="Q42" s="444">
        <f>7+2</f>
        <v>9</v>
      </c>
      <c r="R42" s="104" t="s">
        <v>10</v>
      </c>
      <c r="S42" s="105" t="s">
        <v>10</v>
      </c>
      <c r="T42" s="31">
        <f t="shared" si="19"/>
        <v>0.27083333333333331</v>
      </c>
      <c r="U42" s="425">
        <v>9</v>
      </c>
      <c r="V42" s="107">
        <v>0</v>
      </c>
      <c r="W42" s="108">
        <v>0</v>
      </c>
      <c r="X42" s="267">
        <v>0</v>
      </c>
      <c r="Y42" s="106">
        <v>0</v>
      </c>
      <c r="Z42" s="108">
        <v>0</v>
      </c>
      <c r="AA42" s="109">
        <v>0</v>
      </c>
      <c r="AB42" s="426">
        <f t="shared" si="1"/>
        <v>0</v>
      </c>
      <c r="AC42" s="435"/>
    </row>
    <row r="43" spans="1:30" ht="20.100000000000001" customHeight="1" thickBot="1" x14ac:dyDescent="0.3">
      <c r="A43" s="81">
        <v>0.26041666666666669</v>
      </c>
      <c r="B43" s="82" t="s">
        <v>99</v>
      </c>
      <c r="C43" s="83">
        <v>50</v>
      </c>
      <c r="D43" s="83" t="s">
        <v>10</v>
      </c>
      <c r="E43" s="84" t="s">
        <v>4</v>
      </c>
      <c r="F43" s="85" t="s">
        <v>66</v>
      </c>
      <c r="G43" s="86" t="s">
        <v>129</v>
      </c>
      <c r="H43" s="406" t="s">
        <v>10</v>
      </c>
      <c r="I43" s="88" t="s">
        <v>10</v>
      </c>
      <c r="J43" s="89" t="s">
        <v>10</v>
      </c>
      <c r="K43" s="406" t="s">
        <v>10</v>
      </c>
      <c r="L43" s="88" t="s">
        <v>10</v>
      </c>
      <c r="M43" s="89" t="s">
        <v>10</v>
      </c>
      <c r="N43" s="406" t="s">
        <v>10</v>
      </c>
      <c r="O43" s="88" t="s">
        <v>10</v>
      </c>
      <c r="P43" s="89" t="s">
        <v>10</v>
      </c>
      <c r="Q43" s="236" t="s">
        <v>10</v>
      </c>
      <c r="R43" s="236" t="s">
        <v>10</v>
      </c>
      <c r="S43" s="236" t="s">
        <v>10</v>
      </c>
      <c r="T43" s="91" t="s">
        <v>10</v>
      </c>
      <c r="U43" s="240" t="s">
        <v>10</v>
      </c>
      <c r="V43" s="241" t="s">
        <v>10</v>
      </c>
      <c r="W43" s="229" t="s">
        <v>10</v>
      </c>
      <c r="X43" s="229" t="s">
        <v>10</v>
      </c>
      <c r="Y43" s="240" t="s">
        <v>10</v>
      </c>
      <c r="Z43" s="229" t="s">
        <v>10</v>
      </c>
      <c r="AA43" s="242" t="s">
        <v>10</v>
      </c>
      <c r="AB43" s="426" t="e">
        <f t="shared" si="1"/>
        <v>#VALUE!</v>
      </c>
      <c r="AC43" s="437" t="s">
        <v>66</v>
      </c>
    </row>
    <row r="44" spans="1:30" ht="19.5" hidden="1" customHeight="1" x14ac:dyDescent="0.25">
      <c r="A44" s="68">
        <v>0.5</v>
      </c>
      <c r="B44" s="69" t="s">
        <v>32</v>
      </c>
      <c r="C44" s="70">
        <v>36</v>
      </c>
      <c r="D44" s="70">
        <v>36</v>
      </c>
      <c r="E44" s="70" t="s">
        <v>26</v>
      </c>
      <c r="F44" s="71" t="s">
        <v>33</v>
      </c>
      <c r="G44" s="72" t="s">
        <v>28</v>
      </c>
      <c r="H44" s="407" t="s">
        <v>10</v>
      </c>
      <c r="I44" s="74" t="s">
        <v>10</v>
      </c>
      <c r="J44" s="75" t="s">
        <v>10</v>
      </c>
      <c r="K44" s="407" t="s">
        <v>10</v>
      </c>
      <c r="L44" s="74" t="s">
        <v>10</v>
      </c>
      <c r="M44" s="75" t="s">
        <v>10</v>
      </c>
      <c r="N44" s="407" t="s">
        <v>10</v>
      </c>
      <c r="O44" s="74" t="s">
        <v>10</v>
      </c>
      <c r="P44" s="75" t="s">
        <v>10</v>
      </c>
      <c r="Q44" s="103" t="s">
        <v>10</v>
      </c>
      <c r="R44" s="104" t="s">
        <v>10</v>
      </c>
      <c r="S44" s="105" t="s">
        <v>10</v>
      </c>
      <c r="T44" s="76" t="s">
        <v>10</v>
      </c>
      <c r="U44" s="237" t="s">
        <v>10</v>
      </c>
      <c r="V44" s="238" t="s">
        <v>10</v>
      </c>
      <c r="W44" s="231" t="s">
        <v>10</v>
      </c>
      <c r="X44" s="231" t="s">
        <v>10</v>
      </c>
      <c r="Y44" s="237" t="s">
        <v>10</v>
      </c>
      <c r="Z44" s="231" t="s">
        <v>10</v>
      </c>
      <c r="AA44" s="239" t="s">
        <v>10</v>
      </c>
      <c r="AB44" s="174" t="e">
        <f t="shared" ref="AB44:AB48" si="20">IF(ISBLANK(J44),-90,(-((Q44)-SUM(U44:Z44,AA44))))</f>
        <v>#VALUE!</v>
      </c>
      <c r="AC44" s="428" t="s">
        <v>66</v>
      </c>
    </row>
    <row r="45" spans="1:30" ht="19.5" hidden="1" customHeight="1" x14ac:dyDescent="0.25">
      <c r="A45" s="68">
        <v>0.5</v>
      </c>
      <c r="B45" s="69" t="s">
        <v>32</v>
      </c>
      <c r="C45" s="70">
        <v>36</v>
      </c>
      <c r="D45" s="70">
        <v>36</v>
      </c>
      <c r="E45" s="70" t="s">
        <v>26</v>
      </c>
      <c r="F45" s="71" t="s">
        <v>34</v>
      </c>
      <c r="G45" s="72" t="s">
        <v>3</v>
      </c>
      <c r="H45" s="407" t="s">
        <v>10</v>
      </c>
      <c r="I45" s="74" t="s">
        <v>10</v>
      </c>
      <c r="J45" s="75" t="s">
        <v>10</v>
      </c>
      <c r="K45" s="407" t="s">
        <v>10</v>
      </c>
      <c r="L45" s="74" t="s">
        <v>10</v>
      </c>
      <c r="M45" s="75" t="s">
        <v>10</v>
      </c>
      <c r="N45" s="407" t="s">
        <v>10</v>
      </c>
      <c r="O45" s="74" t="s">
        <v>10</v>
      </c>
      <c r="P45" s="75" t="s">
        <v>10</v>
      </c>
      <c r="Q45" s="103" t="s">
        <v>10</v>
      </c>
      <c r="R45" s="104" t="s">
        <v>10</v>
      </c>
      <c r="S45" s="105" t="s">
        <v>10</v>
      </c>
      <c r="T45" s="76" t="s">
        <v>10</v>
      </c>
      <c r="U45" s="237" t="s">
        <v>10</v>
      </c>
      <c r="V45" s="238" t="s">
        <v>10</v>
      </c>
      <c r="W45" s="231" t="s">
        <v>10</v>
      </c>
      <c r="X45" s="231" t="s">
        <v>10</v>
      </c>
      <c r="Y45" s="237" t="s">
        <v>10</v>
      </c>
      <c r="Z45" s="231" t="s">
        <v>10</v>
      </c>
      <c r="AA45" s="239" t="s">
        <v>10</v>
      </c>
      <c r="AB45" s="174" t="e">
        <f t="shared" si="20"/>
        <v>#VALUE!</v>
      </c>
      <c r="AC45" s="249" t="s">
        <v>66</v>
      </c>
    </row>
    <row r="46" spans="1:30" ht="19.5" hidden="1" customHeight="1" x14ac:dyDescent="0.25">
      <c r="A46" s="68">
        <v>0.5</v>
      </c>
      <c r="B46" s="69" t="s">
        <v>32</v>
      </c>
      <c r="C46" s="70">
        <v>36</v>
      </c>
      <c r="D46" s="70">
        <v>36</v>
      </c>
      <c r="E46" s="70" t="s">
        <v>26</v>
      </c>
      <c r="F46" s="71" t="s">
        <v>35</v>
      </c>
      <c r="G46" s="72" t="s">
        <v>31</v>
      </c>
      <c r="H46" s="407" t="s">
        <v>10</v>
      </c>
      <c r="I46" s="74" t="s">
        <v>10</v>
      </c>
      <c r="J46" s="75" t="s">
        <v>10</v>
      </c>
      <c r="K46" s="407" t="s">
        <v>10</v>
      </c>
      <c r="L46" s="74" t="s">
        <v>10</v>
      </c>
      <c r="M46" s="75" t="s">
        <v>10</v>
      </c>
      <c r="N46" s="407" t="s">
        <v>10</v>
      </c>
      <c r="O46" s="74" t="s">
        <v>10</v>
      </c>
      <c r="P46" s="75" t="s">
        <v>10</v>
      </c>
      <c r="Q46" s="103" t="s">
        <v>10</v>
      </c>
      <c r="R46" s="104" t="s">
        <v>10</v>
      </c>
      <c r="S46" s="105" t="s">
        <v>10</v>
      </c>
      <c r="T46" s="76" t="s">
        <v>10</v>
      </c>
      <c r="U46" s="237" t="s">
        <v>10</v>
      </c>
      <c r="V46" s="238" t="s">
        <v>10</v>
      </c>
      <c r="W46" s="231" t="s">
        <v>10</v>
      </c>
      <c r="X46" s="231" t="s">
        <v>10</v>
      </c>
      <c r="Y46" s="237" t="s">
        <v>10</v>
      </c>
      <c r="Z46" s="231" t="s">
        <v>10</v>
      </c>
      <c r="AA46" s="239" t="s">
        <v>10</v>
      </c>
      <c r="AB46" s="174" t="e">
        <f t="shared" si="20"/>
        <v>#VALUE!</v>
      </c>
      <c r="AC46" s="249" t="s">
        <v>66</v>
      </c>
    </row>
    <row r="47" spans="1:30" ht="20.100000000000001" hidden="1" customHeight="1" x14ac:dyDescent="0.25">
      <c r="A47" s="81" t="s">
        <v>36</v>
      </c>
      <c r="B47" s="82" t="s">
        <v>37</v>
      </c>
      <c r="C47" s="83">
        <v>100</v>
      </c>
      <c r="D47" s="83">
        <v>100</v>
      </c>
      <c r="E47" s="84" t="s">
        <v>4</v>
      </c>
      <c r="F47" s="85" t="s">
        <v>38</v>
      </c>
      <c r="G47" s="86" t="s">
        <v>39</v>
      </c>
      <c r="H47" s="406" t="s">
        <v>10</v>
      </c>
      <c r="I47" s="88" t="s">
        <v>10</v>
      </c>
      <c r="J47" s="89" t="s">
        <v>10</v>
      </c>
      <c r="K47" s="406" t="s">
        <v>10</v>
      </c>
      <c r="L47" s="88" t="s">
        <v>10</v>
      </c>
      <c r="M47" s="89" t="s">
        <v>10</v>
      </c>
      <c r="N47" s="406" t="s">
        <v>10</v>
      </c>
      <c r="O47" s="88" t="s">
        <v>10</v>
      </c>
      <c r="P47" s="89" t="s">
        <v>10</v>
      </c>
      <c r="Q47" s="236" t="s">
        <v>10</v>
      </c>
      <c r="R47" s="236" t="s">
        <v>10</v>
      </c>
      <c r="S47" s="236" t="s">
        <v>10</v>
      </c>
      <c r="T47" s="91" t="s">
        <v>10</v>
      </c>
      <c r="U47" s="240" t="s">
        <v>10</v>
      </c>
      <c r="V47" s="241" t="s">
        <v>10</v>
      </c>
      <c r="W47" s="229" t="s">
        <v>10</v>
      </c>
      <c r="X47" s="229" t="s">
        <v>10</v>
      </c>
      <c r="Y47" s="240" t="s">
        <v>10</v>
      </c>
      <c r="Z47" s="229" t="s">
        <v>10</v>
      </c>
      <c r="AA47" s="242" t="s">
        <v>10</v>
      </c>
      <c r="AB47" s="174" t="e">
        <f t="shared" si="20"/>
        <v>#VALUE!</v>
      </c>
      <c r="AC47" s="250" t="s">
        <v>66</v>
      </c>
    </row>
    <row r="48" spans="1:30" ht="30" hidden="1" customHeight="1" x14ac:dyDescent="0.25">
      <c r="A48" s="58"/>
      <c r="B48" s="59"/>
      <c r="C48" s="60"/>
      <c r="D48" s="60" t="s">
        <v>10</v>
      </c>
      <c r="E48" s="61"/>
      <c r="F48" s="62"/>
      <c r="G48" s="63"/>
      <c r="H48" s="403" t="s">
        <v>10</v>
      </c>
      <c r="I48" s="246" t="s">
        <v>10</v>
      </c>
      <c r="J48" s="247" t="s">
        <v>10</v>
      </c>
      <c r="K48" s="413" t="s">
        <v>10</v>
      </c>
      <c r="L48" s="246" t="s">
        <v>10</v>
      </c>
      <c r="M48" s="247" t="s">
        <v>10</v>
      </c>
      <c r="N48" s="402">
        <f>IF(ISBLANK(P48),0,(P48-O48+1))</f>
        <v>0</v>
      </c>
      <c r="O48" s="246"/>
      <c r="P48" s="247"/>
      <c r="Q48" s="103" t="s">
        <v>10</v>
      </c>
      <c r="R48" s="104" t="s">
        <v>10</v>
      </c>
      <c r="S48" s="105"/>
      <c r="T48" s="13" t="s">
        <v>10</v>
      </c>
      <c r="U48" s="243" t="s">
        <v>10</v>
      </c>
      <c r="V48" s="181" t="s">
        <v>10</v>
      </c>
      <c r="W48" s="244" t="s">
        <v>10</v>
      </c>
      <c r="X48" s="244" t="s">
        <v>10</v>
      </c>
      <c r="Y48" s="243" t="s">
        <v>10</v>
      </c>
      <c r="Z48" s="244" t="s">
        <v>10</v>
      </c>
      <c r="AA48" s="245" t="s">
        <v>10</v>
      </c>
      <c r="AB48" s="174" t="e">
        <f t="shared" si="20"/>
        <v>#VALUE!</v>
      </c>
      <c r="AC48" s="62"/>
    </row>
    <row r="49" spans="1:29" ht="5.25" customHeight="1" thickBot="1" x14ac:dyDescent="0.3">
      <c r="A49" s="2"/>
      <c r="B49" s="6"/>
      <c r="C49" s="54"/>
      <c r="D49" s="54"/>
      <c r="E49" s="55"/>
      <c r="F49" s="8"/>
      <c r="G49" s="56"/>
      <c r="H49" s="408"/>
      <c r="I49" s="15"/>
      <c r="J49" s="9"/>
      <c r="K49" s="408"/>
      <c r="L49" s="15"/>
      <c r="M49" s="9"/>
      <c r="N49" s="408"/>
      <c r="O49" s="15"/>
      <c r="P49" s="9"/>
      <c r="Q49" s="11"/>
      <c r="R49" s="11"/>
      <c r="S49" s="11"/>
      <c r="T49" s="12"/>
      <c r="U49" s="3"/>
      <c r="V49" s="4"/>
      <c r="W49" s="5"/>
      <c r="X49" s="5"/>
      <c r="Y49" s="3"/>
      <c r="Z49" s="5"/>
      <c r="AA49" s="5"/>
      <c r="AB49" s="5"/>
      <c r="AC49" s="8"/>
    </row>
    <row r="50" spans="1:29" ht="15" customHeight="1" thickBot="1" x14ac:dyDescent="0.3">
      <c r="B50" s="21"/>
      <c r="C50"/>
      <c r="D50"/>
      <c r="F50" s="22"/>
      <c r="G50" s="49"/>
      <c r="H50" s="485" t="str">
        <f>H2</f>
        <v># Shot</v>
      </c>
      <c r="K50" s="504" t="str">
        <f>K2</f>
        <v># Shot</v>
      </c>
      <c r="N50" s="488" t="str">
        <f>N2</f>
        <v># Shot</v>
      </c>
      <c r="Q50" s="491" t="s">
        <v>9</v>
      </c>
      <c r="R50" s="492"/>
      <c r="S50" s="493"/>
      <c r="U50" s="494" t="str">
        <f t="shared" ref="U50:AA50" si="21">U2</f>
        <v>Bypass</v>
      </c>
      <c r="V50" s="497" t="str">
        <f t="shared" si="21"/>
        <v>No Show</v>
      </c>
      <c r="W50" s="474" t="str">
        <f t="shared" si="21"/>
        <v>Decline</v>
      </c>
      <c r="X50" s="537" t="str">
        <f t="shared" si="21"/>
        <v>Xtra Sheets</v>
      </c>
      <c r="Y50" s="494" t="str">
        <f t="shared" si="21"/>
        <v>Digital</v>
      </c>
      <c r="Z50" s="474" t="str">
        <f t="shared" si="21"/>
        <v>Stolen</v>
      </c>
      <c r="AA50" s="477" t="str">
        <f t="shared" si="21"/>
        <v># Sales 
(if known)</v>
      </c>
      <c r="AC50" s="22"/>
    </row>
    <row r="51" spans="1:29" ht="15.75" customHeight="1" x14ac:dyDescent="0.25">
      <c r="G51" s="49"/>
      <c r="H51" s="486"/>
      <c r="K51" s="505"/>
      <c r="N51" s="489"/>
      <c r="Q51" s="480" t="str">
        <f>Q3</f>
        <v>Green 
Screen</v>
      </c>
      <c r="R51" s="507" t="str">
        <f>R3</f>
        <v>Star</v>
      </c>
      <c r="S51" s="482" t="str">
        <f>S3</f>
        <v>Private</v>
      </c>
      <c r="U51" s="495"/>
      <c r="V51" s="498"/>
      <c r="W51" s="475"/>
      <c r="X51" s="538"/>
      <c r="Y51" s="495"/>
      <c r="Z51" s="475"/>
      <c r="AA51" s="478"/>
    </row>
    <row r="52" spans="1:29" ht="15.75" customHeight="1" thickBot="1" x14ac:dyDescent="0.3">
      <c r="G52" s="49"/>
      <c r="H52" s="487"/>
      <c r="K52" s="506"/>
      <c r="N52" s="490"/>
      <c r="Q52" s="481"/>
      <c r="R52" s="508"/>
      <c r="S52" s="483"/>
      <c r="U52" s="496"/>
      <c r="V52" s="499"/>
      <c r="W52" s="476"/>
      <c r="X52" s="539"/>
      <c r="Y52" s="496"/>
      <c r="Z52" s="476"/>
      <c r="AA52" s="479"/>
    </row>
    <row r="53" spans="1:29" ht="37.5" customHeight="1" thickBot="1" x14ac:dyDescent="0.3">
      <c r="G53" s="49"/>
      <c r="H53" s="409">
        <f>SUM(H4:H49)</f>
        <v>168</v>
      </c>
      <c r="K53" s="409">
        <f>SUM(K4:K49)</f>
        <v>0</v>
      </c>
      <c r="N53" s="419">
        <f>SUM(N5,N6,N7,N11,N16,N22,N23,N26,N30,N33)</f>
        <v>73</v>
      </c>
      <c r="Q53" s="442">
        <f>SUM(Q4:Q49)</f>
        <v>164</v>
      </c>
      <c r="R53" s="110">
        <f>SUM(R4:R49)</f>
        <v>0</v>
      </c>
      <c r="S53" s="419">
        <f>SUM(S5,S6,S7,S11,S16,S22,S23,S26,S30,S33)</f>
        <v>20</v>
      </c>
      <c r="U53" s="111">
        <f t="shared" ref="U53:AA53" si="22">SUM(U4:U49)</f>
        <v>32</v>
      </c>
      <c r="V53" s="112">
        <f t="shared" si="22"/>
        <v>20</v>
      </c>
      <c r="W53" s="113">
        <f t="shared" si="22"/>
        <v>42</v>
      </c>
      <c r="X53" s="113">
        <f t="shared" si="22"/>
        <v>10</v>
      </c>
      <c r="Y53" s="111">
        <f t="shared" si="22"/>
        <v>4</v>
      </c>
      <c r="Z53" s="113">
        <f t="shared" si="22"/>
        <v>0</v>
      </c>
      <c r="AA53" s="112">
        <f t="shared" si="22"/>
        <v>62</v>
      </c>
    </row>
    <row r="54" spans="1:29" ht="4.5" customHeight="1" x14ac:dyDescent="0.25"/>
    <row r="55" spans="1:29" ht="4.5" customHeight="1" thickBot="1" x14ac:dyDescent="0.3"/>
    <row r="56" spans="1:29" ht="27.75" customHeight="1" thickBot="1" x14ac:dyDescent="0.3">
      <c r="E56" s="134">
        <f>C5+C6+C7+C11+C16+C22+C23+C23+C26+C30+C33</f>
        <v>1060</v>
      </c>
      <c r="F56" s="135" t="s">
        <v>40</v>
      </c>
      <c r="H56" s="136">
        <f>H53+K53+N53</f>
        <v>241</v>
      </c>
      <c r="I56" s="471" t="s">
        <v>41</v>
      </c>
      <c r="J56" s="472"/>
      <c r="P56" s="136">
        <f>Q53+R53+S53</f>
        <v>184</v>
      </c>
      <c r="Q56" s="471" t="s">
        <v>42</v>
      </c>
      <c r="R56" s="473"/>
      <c r="S56" s="472"/>
      <c r="U56" s="540">
        <f>SUM(U53:Z53)</f>
        <v>108</v>
      </c>
      <c r="V56" s="541"/>
      <c r="W56" s="471" t="s">
        <v>43</v>
      </c>
      <c r="X56" s="473"/>
      <c r="Y56" s="472"/>
    </row>
    <row r="57" spans="1:29" ht="27.75" customHeight="1" x14ac:dyDescent="0.25"/>
    <row r="58" spans="1:29" ht="27.75" customHeight="1" x14ac:dyDescent="0.25">
      <c r="Q58" s="443">
        <v>163</v>
      </c>
      <c r="R58" s="443"/>
      <c r="S58" s="443">
        <v>14</v>
      </c>
    </row>
    <row r="59" spans="1:29" x14ac:dyDescent="0.25">
      <c r="Q59" t="s">
        <v>257</v>
      </c>
    </row>
    <row r="62" spans="1:29" ht="6" customHeight="1" x14ac:dyDescent="0.25"/>
  </sheetData>
  <mergeCells count="35">
    <mergeCell ref="U50:U52"/>
    <mergeCell ref="V50:V52"/>
    <mergeCell ref="I56:J56"/>
    <mergeCell ref="W56:Y56"/>
    <mergeCell ref="W50:W52"/>
    <mergeCell ref="X50:X52"/>
    <mergeCell ref="Q56:S56"/>
    <mergeCell ref="Q51:Q52"/>
    <mergeCell ref="R51:R52"/>
    <mergeCell ref="S51:S52"/>
    <mergeCell ref="U56:V56"/>
    <mergeCell ref="H50:H52"/>
    <mergeCell ref="K50:K52"/>
    <mergeCell ref="N50:N52"/>
    <mergeCell ref="Q50:S50"/>
    <mergeCell ref="Q2:S2"/>
    <mergeCell ref="U2:U3"/>
    <mergeCell ref="V2:V3"/>
    <mergeCell ref="W2:W3"/>
    <mergeCell ref="X2:X3"/>
    <mergeCell ref="A1:G2"/>
    <mergeCell ref="H1:P1"/>
    <mergeCell ref="H2:H3"/>
    <mergeCell ref="I2:J2"/>
    <mergeCell ref="K2:K3"/>
    <mergeCell ref="L2:M2"/>
    <mergeCell ref="N2:N3"/>
    <mergeCell ref="O2:P2"/>
    <mergeCell ref="Z2:Z3"/>
    <mergeCell ref="Y50:Y52"/>
    <mergeCell ref="Z50:Z52"/>
    <mergeCell ref="AB2:AB3"/>
    <mergeCell ref="AA2:AA3"/>
    <mergeCell ref="Y2:Y3"/>
    <mergeCell ref="AA50:AA52"/>
  </mergeCells>
  <phoneticPr fontId="13" type="noConversion"/>
  <conditionalFormatting sqref="D10 D27:D29 D34:D42">
    <cfRule type="cellIs" dxfId="10" priority="1" operator="greaterThanOrEqual">
      <formula>25</formula>
    </cfRule>
    <cfRule type="cellIs" dxfId="9" priority="2" operator="greaterThanOrEqual">
      <formula>12</formula>
    </cfRule>
    <cfRule type="cellIs" dxfId="8" priority="3" operator="lessThan">
      <formula>12</formula>
    </cfRule>
  </conditionalFormatting>
  <conditionalFormatting sqref="AB2 AB4:AB48">
    <cfRule type="cellIs" dxfId="7" priority="10" stopIfTrue="1" operator="equal">
      <formula>-90</formula>
    </cfRule>
  </conditionalFormatting>
  <conditionalFormatting sqref="AB4:AB48">
    <cfRule type="cellIs" dxfId="6" priority="11" operator="equal">
      <formula>0</formula>
    </cfRule>
    <cfRule type="cellIs" dxfId="5" priority="12" operator="lessThan">
      <formula>0</formula>
    </cfRule>
    <cfRule type="cellIs" dxfId="4" priority="13" operator="greaterThan">
      <formula>0</formula>
    </cfRule>
  </conditionalFormatting>
  <printOptions horizontalCentered="1"/>
  <pageMargins left="0.25" right="0.25" top="0.28999999999999998" bottom="0.21" header="0.3" footer="0.2"/>
  <pageSetup scale="65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I20"/>
  <sheetViews>
    <sheetView workbookViewId="0">
      <selection activeCell="W16" sqref="W16:AI40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12" customWidth="1"/>
    <col min="5" max="5" width="6.5703125" style="212" customWidth="1"/>
    <col min="6" max="7" width="4.140625" style="212" bestFit="1" customWidth="1"/>
    <col min="8" max="8" width="6.28515625" style="212" customWidth="1"/>
    <col min="9" max="9" width="7.5703125" style="223" customWidth="1"/>
    <col min="10" max="10" width="3.28515625" style="198" bestFit="1" customWidth="1"/>
    <col min="11" max="11" width="7.5703125" style="224" customWidth="1"/>
    <col min="12" max="12" width="3.85546875" style="212" bestFit="1" customWidth="1"/>
    <col min="13" max="13" width="3.85546875" style="212" customWidth="1"/>
    <col min="14" max="14" width="3.7109375" style="212" bestFit="1" customWidth="1"/>
    <col min="15" max="15" width="3.7109375" style="212" customWidth="1"/>
    <col min="16" max="17" width="3.7109375" style="212" bestFit="1" customWidth="1"/>
    <col min="18" max="21" width="12.42578125" style="225" customWidth="1"/>
    <col min="22" max="22" width="16.5703125" style="225" customWidth="1"/>
    <col min="23" max="24" width="4.140625" style="198" bestFit="1" customWidth="1"/>
    <col min="25" max="25" width="2.28515625" style="198" bestFit="1" customWidth="1"/>
    <col min="26" max="28" width="4.140625" style="198" bestFit="1" customWidth="1"/>
    <col min="29" max="29" width="2.28515625" style="198" bestFit="1" customWidth="1"/>
    <col min="30" max="32" width="4.140625" style="198" bestFit="1" customWidth="1"/>
    <col min="33" max="33" width="2.28515625" style="198" bestFit="1" customWidth="1"/>
    <col min="34" max="35" width="4.140625" style="198" bestFit="1" customWidth="1"/>
  </cols>
  <sheetData>
    <row r="1" spans="1:35" s="152" customFormat="1" ht="66" x14ac:dyDescent="0.25">
      <c r="A1" s="138">
        <v>45379</v>
      </c>
      <c r="B1" s="22"/>
      <c r="C1" s="139" t="s">
        <v>45</v>
      </c>
      <c r="D1" s="140" t="s">
        <v>46</v>
      </c>
      <c r="E1" s="141" t="s">
        <v>47</v>
      </c>
      <c r="F1" s="142" t="s">
        <v>48</v>
      </c>
      <c r="G1" s="142" t="s">
        <v>12</v>
      </c>
      <c r="H1" s="143" t="s">
        <v>49</v>
      </c>
      <c r="I1" s="232" t="s">
        <v>50</v>
      </c>
      <c r="J1" s="144" t="s">
        <v>51</v>
      </c>
      <c r="K1" s="145" t="s">
        <v>52</v>
      </c>
      <c r="L1" s="146" t="s">
        <v>53</v>
      </c>
      <c r="M1" s="147" t="s">
        <v>54</v>
      </c>
      <c r="N1" s="148" t="s">
        <v>55</v>
      </c>
      <c r="O1" s="149" t="s">
        <v>12</v>
      </c>
      <c r="P1" s="150" t="s">
        <v>56</v>
      </c>
      <c r="Q1" s="151" t="s">
        <v>11</v>
      </c>
      <c r="R1" s="551" t="s">
        <v>57</v>
      </c>
      <c r="S1" s="552"/>
      <c r="T1" s="552"/>
      <c r="U1" s="552"/>
      <c r="V1" s="552"/>
      <c r="W1" s="252" t="s">
        <v>58</v>
      </c>
      <c r="X1" s="258" t="s">
        <v>72</v>
      </c>
      <c r="Y1" s="259"/>
      <c r="Z1" s="260" t="s">
        <v>73</v>
      </c>
      <c r="AA1" s="256" t="s">
        <v>59</v>
      </c>
      <c r="AB1" s="261" t="s">
        <v>72</v>
      </c>
      <c r="AC1" s="262"/>
      <c r="AD1" s="263" t="s">
        <v>73</v>
      </c>
      <c r="AE1" s="257" t="s">
        <v>60</v>
      </c>
      <c r="AF1" s="447" t="s">
        <v>72</v>
      </c>
      <c r="AG1" s="448"/>
      <c r="AH1" s="449" t="s">
        <v>73</v>
      </c>
      <c r="AI1" s="450" t="s">
        <v>258</v>
      </c>
    </row>
    <row r="2" spans="1:35" ht="7.5" customHeight="1" x14ac:dyDescent="0.25">
      <c r="A2" s="153"/>
      <c r="B2" s="154"/>
      <c r="C2" s="155"/>
      <c r="D2" s="156"/>
      <c r="E2" s="157">
        <v>0</v>
      </c>
      <c r="F2" s="158"/>
      <c r="G2" s="158"/>
      <c r="H2" s="159">
        <v>0</v>
      </c>
      <c r="I2" s="160"/>
      <c r="J2" s="161"/>
      <c r="K2" s="162"/>
      <c r="L2" s="163"/>
      <c r="M2" s="158"/>
      <c r="N2" s="164"/>
      <c r="O2" s="165"/>
      <c r="P2" s="166"/>
      <c r="Q2" s="167"/>
      <c r="R2" s="553"/>
      <c r="S2" s="554"/>
      <c r="T2" s="554"/>
      <c r="U2" s="554"/>
      <c r="V2" s="554"/>
      <c r="W2" s="228"/>
      <c r="X2" s="253"/>
      <c r="Y2" s="255"/>
      <c r="Z2" s="254"/>
      <c r="AA2" s="228"/>
      <c r="AB2" s="253"/>
      <c r="AC2" s="255"/>
      <c r="AD2" s="254"/>
      <c r="AE2" s="228"/>
      <c r="AF2" s="253"/>
      <c r="AG2" s="255"/>
      <c r="AH2" s="254"/>
      <c r="AI2" s="228"/>
    </row>
    <row r="3" spans="1:35" s="180" customFormat="1" ht="26.25" customHeight="1" x14ac:dyDescent="0.25">
      <c r="A3" s="168">
        <v>0.41666666666666669</v>
      </c>
      <c r="B3" s="230" t="s">
        <v>95</v>
      </c>
      <c r="C3" s="169">
        <v>4615</v>
      </c>
      <c r="D3" s="170">
        <v>4623</v>
      </c>
      <c r="E3" s="171">
        <f t="shared" ref="E3" si="0">IF(ISBLANK(D3),0,(D3-C3+1))</f>
        <v>9</v>
      </c>
      <c r="F3" s="172">
        <v>1</v>
      </c>
      <c r="G3" s="172">
        <v>0</v>
      </c>
      <c r="H3" s="173">
        <f t="shared" ref="H3" si="1">E3-G3-F3</f>
        <v>8</v>
      </c>
      <c r="I3" s="235">
        <f>8+0</f>
        <v>8</v>
      </c>
      <c r="J3" s="174">
        <f>IF(ISBLANK(I3),-90,(-((I3)-SUM(L3:Q3,K3))))</f>
        <v>0</v>
      </c>
      <c r="K3" s="175">
        <f>'03.28 (v3)'!AA10</f>
        <v>5</v>
      </c>
      <c r="L3" s="176">
        <f>'03.28 (v3)'!U10</f>
        <v>0</v>
      </c>
      <c r="M3" s="177">
        <f>'03.28 (v3)'!V10</f>
        <v>0</v>
      </c>
      <c r="N3" s="178">
        <f>'03.28 (v3)'!W10</f>
        <v>3</v>
      </c>
      <c r="O3" s="179">
        <f>'03.28 (v3)'!X10</f>
        <v>0</v>
      </c>
      <c r="P3" s="265">
        <f>'03.28 (v3)'!Y10</f>
        <v>0</v>
      </c>
      <c r="Q3" s="266">
        <f>'03.28 (v3)'!Z10</f>
        <v>0</v>
      </c>
      <c r="R3" s="555" t="s">
        <v>187</v>
      </c>
      <c r="S3" s="550"/>
      <c r="T3" s="550"/>
      <c r="U3" s="550"/>
      <c r="V3" s="550"/>
      <c r="W3" s="182" t="s">
        <v>10</v>
      </c>
      <c r="X3" s="451"/>
      <c r="Y3" s="452" t="s">
        <v>74</v>
      </c>
      <c r="Z3" s="453"/>
      <c r="AA3" s="454">
        <f t="shared" ref="AA3:AA15" si="2">X3+Z3</f>
        <v>0</v>
      </c>
      <c r="AB3" s="455"/>
      <c r="AC3" s="456" t="s">
        <v>74</v>
      </c>
      <c r="AD3" s="457"/>
      <c r="AE3" s="458">
        <f t="shared" ref="AE3:AE15" si="3">AB3+AD3</f>
        <v>0</v>
      </c>
      <c r="AF3" s="459"/>
      <c r="AG3" s="460" t="s">
        <v>74</v>
      </c>
      <c r="AH3" s="461"/>
      <c r="AI3" s="462">
        <f t="shared" ref="AI3:AI15" si="4">AF3+AH3</f>
        <v>0</v>
      </c>
    </row>
    <row r="4" spans="1:35" s="180" customFormat="1" ht="26.25" customHeight="1" x14ac:dyDescent="0.25">
      <c r="A4" s="168">
        <v>0.45833333333333331</v>
      </c>
      <c r="B4" s="230" t="s">
        <v>96</v>
      </c>
      <c r="C4" s="169">
        <v>4624</v>
      </c>
      <c r="D4" s="170">
        <v>4631</v>
      </c>
      <c r="E4" s="171">
        <f t="shared" ref="E4:E15" si="5">IF(ISBLANK(D4),0,(D4-C4+1))</f>
        <v>8</v>
      </c>
      <c r="F4" s="172">
        <v>2</v>
      </c>
      <c r="G4" s="172">
        <v>0</v>
      </c>
      <c r="H4" s="173">
        <f t="shared" ref="H4:H15" si="6">E4-G4-F4</f>
        <v>6</v>
      </c>
      <c r="I4" s="235">
        <f>8+0</f>
        <v>8</v>
      </c>
      <c r="J4" s="174">
        <f t="shared" ref="J4:J15" si="7">IF(ISBLANK(I4),-90,(-((I4)-SUM(L4:Q4,K4))))</f>
        <v>2</v>
      </c>
      <c r="K4" s="175">
        <f>'03.28 (v3)'!AA27</f>
        <v>8</v>
      </c>
      <c r="L4" s="176">
        <f>'03.28 (v3)'!U27</f>
        <v>0</v>
      </c>
      <c r="M4" s="177">
        <f>'03.28 (v3)'!V27</f>
        <v>0</v>
      </c>
      <c r="N4" s="178">
        <f>'03.28 (v3)'!W27</f>
        <v>2</v>
      </c>
      <c r="O4" s="179">
        <f>'03.28 (v3)'!X27</f>
        <v>0</v>
      </c>
      <c r="P4" s="265">
        <f>'03.28 (v3)'!Y27</f>
        <v>0</v>
      </c>
      <c r="Q4" s="266">
        <f>'03.28 (v3)'!Z27</f>
        <v>0</v>
      </c>
      <c r="R4" s="555" t="s">
        <v>199</v>
      </c>
      <c r="S4" s="556"/>
      <c r="T4" s="556"/>
      <c r="U4" s="556"/>
      <c r="V4" s="556"/>
      <c r="W4" s="182" t="s">
        <v>10</v>
      </c>
      <c r="X4" s="451"/>
      <c r="Y4" s="452" t="s">
        <v>74</v>
      </c>
      <c r="Z4" s="453"/>
      <c r="AA4" s="454">
        <f t="shared" si="2"/>
        <v>0</v>
      </c>
      <c r="AB4" s="455"/>
      <c r="AC4" s="456" t="s">
        <v>74</v>
      </c>
      <c r="AD4" s="457"/>
      <c r="AE4" s="458">
        <f t="shared" si="3"/>
        <v>0</v>
      </c>
      <c r="AF4" s="459"/>
      <c r="AG4" s="460" t="s">
        <v>74</v>
      </c>
      <c r="AH4" s="461"/>
      <c r="AI4" s="462">
        <f t="shared" si="4"/>
        <v>0</v>
      </c>
    </row>
    <row r="5" spans="1:35" s="180" customFormat="1" ht="26.25" customHeight="1" x14ac:dyDescent="0.25">
      <c r="A5" s="168">
        <v>0.5</v>
      </c>
      <c r="B5" s="230" t="s">
        <v>3</v>
      </c>
      <c r="C5" s="169">
        <v>4632</v>
      </c>
      <c r="D5" s="170">
        <v>4642</v>
      </c>
      <c r="E5" s="171">
        <f t="shared" si="5"/>
        <v>11</v>
      </c>
      <c r="F5" s="172">
        <v>0</v>
      </c>
      <c r="G5" s="172">
        <v>1</v>
      </c>
      <c r="H5" s="173">
        <f t="shared" si="6"/>
        <v>10</v>
      </c>
      <c r="I5" s="235">
        <f>10+1</f>
        <v>11</v>
      </c>
      <c r="J5" s="174">
        <f t="shared" si="7"/>
        <v>0</v>
      </c>
      <c r="K5" s="175">
        <f>'03.28 (v3)'!AA28</f>
        <v>4</v>
      </c>
      <c r="L5" s="446">
        <f>'03.28 (v3)'!U28</f>
        <v>7</v>
      </c>
      <c r="M5" s="177">
        <f>'03.28 (v3)'!V28</f>
        <v>0</v>
      </c>
      <c r="N5" s="178">
        <f>'03.28 (v3)'!W28</f>
        <v>0</v>
      </c>
      <c r="O5" s="179">
        <f>'03.28 (v3)'!X28</f>
        <v>0</v>
      </c>
      <c r="P5" s="265">
        <f>'03.28 (v3)'!Y28</f>
        <v>0</v>
      </c>
      <c r="Q5" s="266">
        <f>'03.28 (v3)'!Z28</f>
        <v>0</v>
      </c>
      <c r="R5" s="549"/>
      <c r="S5" s="550"/>
      <c r="T5" s="550"/>
      <c r="U5" s="550"/>
      <c r="V5" s="550"/>
      <c r="W5" s="182" t="s">
        <v>10</v>
      </c>
      <c r="X5" s="451"/>
      <c r="Y5" s="452" t="s">
        <v>74</v>
      </c>
      <c r="Z5" s="453"/>
      <c r="AA5" s="454">
        <f t="shared" si="2"/>
        <v>0</v>
      </c>
      <c r="AB5" s="455"/>
      <c r="AC5" s="456" t="s">
        <v>74</v>
      </c>
      <c r="AD5" s="457"/>
      <c r="AE5" s="458">
        <f t="shared" si="3"/>
        <v>0</v>
      </c>
      <c r="AF5" s="459"/>
      <c r="AG5" s="460" t="s">
        <v>74</v>
      </c>
      <c r="AH5" s="461"/>
      <c r="AI5" s="462">
        <f t="shared" si="4"/>
        <v>0</v>
      </c>
    </row>
    <row r="6" spans="1:35" s="180" customFormat="1" ht="26.25" customHeight="1" x14ac:dyDescent="0.25">
      <c r="A6" s="168">
        <v>0.52083333333333337</v>
      </c>
      <c r="B6" s="230" t="s">
        <v>91</v>
      </c>
      <c r="C6" s="169">
        <v>4643</v>
      </c>
      <c r="D6" s="170">
        <v>4657</v>
      </c>
      <c r="E6" s="171">
        <f t="shared" si="5"/>
        <v>15</v>
      </c>
      <c r="F6" s="172">
        <v>0</v>
      </c>
      <c r="G6" s="172">
        <v>0</v>
      </c>
      <c r="H6" s="173">
        <f t="shared" si="6"/>
        <v>15</v>
      </c>
      <c r="I6" s="235">
        <f>15+0</f>
        <v>15</v>
      </c>
      <c r="J6" s="174">
        <f t="shared" si="7"/>
        <v>0</v>
      </c>
      <c r="K6" s="175">
        <f>'03.28 (v3)'!AA29</f>
        <v>9</v>
      </c>
      <c r="L6" s="176">
        <f>'03.28 (v3)'!U29</f>
        <v>0</v>
      </c>
      <c r="M6" s="177">
        <f>'03.28 (v3)'!V29</f>
        <v>2</v>
      </c>
      <c r="N6" s="178">
        <f>'03.28 (v3)'!W29</f>
        <v>4</v>
      </c>
      <c r="O6" s="179">
        <f>'03.28 (v3)'!X29</f>
        <v>0</v>
      </c>
      <c r="P6" s="265">
        <f>'03.28 (v3)'!Y29</f>
        <v>0</v>
      </c>
      <c r="Q6" s="266">
        <f>'03.28 (v3)'!Z29</f>
        <v>0</v>
      </c>
      <c r="R6" s="549"/>
      <c r="S6" s="550"/>
      <c r="T6" s="550"/>
      <c r="U6" s="550"/>
      <c r="V6" s="550"/>
      <c r="W6" s="182" t="s">
        <v>10</v>
      </c>
      <c r="X6" s="451"/>
      <c r="Y6" s="452" t="s">
        <v>74</v>
      </c>
      <c r="Z6" s="453"/>
      <c r="AA6" s="454">
        <f t="shared" si="2"/>
        <v>0</v>
      </c>
      <c r="AB6" s="455"/>
      <c r="AC6" s="456" t="s">
        <v>74</v>
      </c>
      <c r="AD6" s="457"/>
      <c r="AE6" s="458">
        <f t="shared" si="3"/>
        <v>0</v>
      </c>
      <c r="AF6" s="459"/>
      <c r="AG6" s="460" t="s">
        <v>74</v>
      </c>
      <c r="AH6" s="461"/>
      <c r="AI6" s="462">
        <f t="shared" si="4"/>
        <v>0</v>
      </c>
    </row>
    <row r="7" spans="1:35" s="180" customFormat="1" ht="26.25" customHeight="1" x14ac:dyDescent="0.25">
      <c r="A7" s="168">
        <v>4.1666666666666664E-2</v>
      </c>
      <c r="B7" s="230" t="s">
        <v>95</v>
      </c>
      <c r="C7" s="169">
        <v>4658</v>
      </c>
      <c r="D7" s="170">
        <v>4671</v>
      </c>
      <c r="E7" s="171">
        <f t="shared" si="5"/>
        <v>14</v>
      </c>
      <c r="F7" s="172">
        <v>0</v>
      </c>
      <c r="G7" s="172">
        <v>2</v>
      </c>
      <c r="H7" s="173">
        <f t="shared" si="6"/>
        <v>12</v>
      </c>
      <c r="I7" s="235">
        <f>12+2</f>
        <v>14</v>
      </c>
      <c r="J7" s="174">
        <f t="shared" si="7"/>
        <v>1</v>
      </c>
      <c r="K7" s="175">
        <f>'03.28 (v3)'!AA34</f>
        <v>6</v>
      </c>
      <c r="L7" s="176">
        <f>'03.28 (v3)'!U34</f>
        <v>0</v>
      </c>
      <c r="M7" s="177">
        <f>'03.28 (v3)'!V34</f>
        <v>5</v>
      </c>
      <c r="N7" s="178">
        <f>'03.28 (v3)'!W34</f>
        <v>2</v>
      </c>
      <c r="O7" s="179">
        <f>'03.28 (v3)'!X34</f>
        <v>1</v>
      </c>
      <c r="P7" s="265">
        <f>'03.28 (v3)'!Y34</f>
        <v>1</v>
      </c>
      <c r="Q7" s="266">
        <f>'03.28 (v3)'!Z34</f>
        <v>0</v>
      </c>
      <c r="R7" s="549" t="s">
        <v>200</v>
      </c>
      <c r="S7" s="550"/>
      <c r="T7" s="550"/>
      <c r="U7" s="550"/>
      <c r="V7" s="550"/>
      <c r="W7" s="182" t="s">
        <v>10</v>
      </c>
      <c r="X7" s="451"/>
      <c r="Y7" s="452" t="s">
        <v>74</v>
      </c>
      <c r="Z7" s="453"/>
      <c r="AA7" s="454">
        <f t="shared" si="2"/>
        <v>0</v>
      </c>
      <c r="AB7" s="455"/>
      <c r="AC7" s="456" t="s">
        <v>74</v>
      </c>
      <c r="AD7" s="457"/>
      <c r="AE7" s="458">
        <f t="shared" si="3"/>
        <v>0</v>
      </c>
      <c r="AF7" s="459"/>
      <c r="AG7" s="460" t="s">
        <v>74</v>
      </c>
      <c r="AH7" s="461"/>
      <c r="AI7" s="462">
        <f t="shared" si="4"/>
        <v>0</v>
      </c>
    </row>
    <row r="8" spans="1:35" s="180" customFormat="1" ht="26.25" customHeight="1" x14ac:dyDescent="0.25">
      <c r="A8" s="168">
        <v>5.2083333333333336E-2</v>
      </c>
      <c r="B8" s="230" t="s">
        <v>89</v>
      </c>
      <c r="C8" s="169">
        <v>4672</v>
      </c>
      <c r="D8" s="170">
        <v>4687</v>
      </c>
      <c r="E8" s="171">
        <f t="shared" si="5"/>
        <v>16</v>
      </c>
      <c r="F8" s="172">
        <v>0</v>
      </c>
      <c r="G8" s="172">
        <v>0</v>
      </c>
      <c r="H8" s="173">
        <f t="shared" si="6"/>
        <v>16</v>
      </c>
      <c r="I8" s="235">
        <f>16+0</f>
        <v>16</v>
      </c>
      <c r="J8" s="174">
        <f t="shared" si="7"/>
        <v>0</v>
      </c>
      <c r="K8" s="175">
        <f>'03.28 (v3)'!AA35</f>
        <v>0</v>
      </c>
      <c r="L8" s="445">
        <f>'03.28 (v3)'!U35</f>
        <v>16</v>
      </c>
      <c r="M8" s="177">
        <f>'03.28 (v3)'!V35</f>
        <v>0</v>
      </c>
      <c r="N8" s="178">
        <f>'03.28 (v3)'!W35</f>
        <v>0</v>
      </c>
      <c r="O8" s="179">
        <f>'03.28 (v3)'!X35</f>
        <v>0</v>
      </c>
      <c r="P8" s="265">
        <f>'03.28 (v3)'!Y35</f>
        <v>0</v>
      </c>
      <c r="Q8" s="266">
        <f>'03.28 (v3)'!Z35</f>
        <v>0</v>
      </c>
      <c r="R8" s="549" t="s">
        <v>201</v>
      </c>
      <c r="S8" s="550"/>
      <c r="T8" s="550"/>
      <c r="U8" s="550"/>
      <c r="V8" s="550"/>
      <c r="W8" s="182" t="s">
        <v>10</v>
      </c>
      <c r="X8" s="451"/>
      <c r="Y8" s="452" t="s">
        <v>74</v>
      </c>
      <c r="Z8" s="453"/>
      <c r="AA8" s="454">
        <f t="shared" si="2"/>
        <v>0</v>
      </c>
      <c r="AB8" s="455"/>
      <c r="AC8" s="456" t="s">
        <v>74</v>
      </c>
      <c r="AD8" s="457"/>
      <c r="AE8" s="458">
        <f t="shared" si="3"/>
        <v>0</v>
      </c>
      <c r="AF8" s="459"/>
      <c r="AG8" s="460" t="s">
        <v>74</v>
      </c>
      <c r="AH8" s="461"/>
      <c r="AI8" s="462">
        <f t="shared" si="4"/>
        <v>0</v>
      </c>
    </row>
    <row r="9" spans="1:35" s="180" customFormat="1" ht="26.25" customHeight="1" x14ac:dyDescent="0.25">
      <c r="A9" s="168">
        <v>6.25E-2</v>
      </c>
      <c r="B9" s="230" t="s">
        <v>90</v>
      </c>
      <c r="C9" s="169">
        <v>4688</v>
      </c>
      <c r="D9" s="170">
        <v>4704</v>
      </c>
      <c r="E9" s="171">
        <f t="shared" si="5"/>
        <v>17</v>
      </c>
      <c r="F9" s="172">
        <v>1</v>
      </c>
      <c r="G9" s="172">
        <v>0</v>
      </c>
      <c r="H9" s="173">
        <f t="shared" si="6"/>
        <v>16</v>
      </c>
      <c r="I9" s="235">
        <f>16+0</f>
        <v>16</v>
      </c>
      <c r="J9" s="174">
        <f t="shared" si="7"/>
        <v>0</v>
      </c>
      <c r="K9" s="175">
        <f>'03.28 (v3)'!AA36</f>
        <v>4</v>
      </c>
      <c r="L9" s="176">
        <f>'03.28 (v3)'!U36</f>
        <v>0</v>
      </c>
      <c r="M9" s="177">
        <f>'03.28 (v3)'!V36</f>
        <v>7</v>
      </c>
      <c r="N9" s="178">
        <f>'03.28 (v3)'!W36</f>
        <v>3</v>
      </c>
      <c r="O9" s="179">
        <f>'03.28 (v3)'!X36</f>
        <v>2</v>
      </c>
      <c r="P9" s="265">
        <f>'03.28 (v3)'!Y36</f>
        <v>0</v>
      </c>
      <c r="Q9" s="266">
        <f>'03.28 (v3)'!Z36</f>
        <v>0</v>
      </c>
      <c r="R9" s="549">
        <v>0</v>
      </c>
      <c r="S9" s="550"/>
      <c r="T9" s="550"/>
      <c r="U9" s="550"/>
      <c r="V9" s="550"/>
      <c r="W9" s="182" t="s">
        <v>10</v>
      </c>
      <c r="X9" s="451"/>
      <c r="Y9" s="452" t="s">
        <v>74</v>
      </c>
      <c r="Z9" s="453"/>
      <c r="AA9" s="454">
        <f t="shared" si="2"/>
        <v>0</v>
      </c>
      <c r="AB9" s="455"/>
      <c r="AC9" s="456" t="s">
        <v>74</v>
      </c>
      <c r="AD9" s="457"/>
      <c r="AE9" s="458">
        <f t="shared" si="3"/>
        <v>0</v>
      </c>
      <c r="AF9" s="459"/>
      <c r="AG9" s="460" t="s">
        <v>74</v>
      </c>
      <c r="AH9" s="461"/>
      <c r="AI9" s="462">
        <f t="shared" si="4"/>
        <v>0</v>
      </c>
    </row>
    <row r="10" spans="1:35" s="180" customFormat="1" ht="26.25" customHeight="1" x14ac:dyDescent="0.25">
      <c r="A10" s="168">
        <v>8.3333333333333329E-2</v>
      </c>
      <c r="B10" s="230" t="s">
        <v>3</v>
      </c>
      <c r="C10" s="169">
        <v>4705</v>
      </c>
      <c r="D10" s="170">
        <v>4723</v>
      </c>
      <c r="E10" s="171">
        <f t="shared" si="5"/>
        <v>19</v>
      </c>
      <c r="F10" s="172">
        <v>0</v>
      </c>
      <c r="G10" s="172">
        <v>1</v>
      </c>
      <c r="H10" s="173">
        <f t="shared" si="6"/>
        <v>18</v>
      </c>
      <c r="I10" s="235">
        <f>18+1</f>
        <v>19</v>
      </c>
      <c r="J10" s="174">
        <f t="shared" si="7"/>
        <v>3</v>
      </c>
      <c r="K10" s="175">
        <f>'03.28 (v3)'!AA37</f>
        <v>8</v>
      </c>
      <c r="L10" s="176">
        <f>'03.28 (v3)'!U37</f>
        <v>0</v>
      </c>
      <c r="M10" s="177">
        <f>'03.28 (v3)'!V37</f>
        <v>4</v>
      </c>
      <c r="N10" s="178">
        <f>'03.28 (v3)'!W37</f>
        <v>6</v>
      </c>
      <c r="O10" s="179">
        <f>'03.28 (v3)'!X37</f>
        <v>1</v>
      </c>
      <c r="P10" s="265">
        <f>'03.28 (v3)'!Y37</f>
        <v>3</v>
      </c>
      <c r="Q10" s="266">
        <f>'03.28 (v3)'!Z37</f>
        <v>0</v>
      </c>
      <c r="R10" s="549">
        <v>0</v>
      </c>
      <c r="S10" s="550"/>
      <c r="T10" s="550"/>
      <c r="U10" s="550"/>
      <c r="V10" s="550"/>
      <c r="W10" s="182" t="s">
        <v>10</v>
      </c>
      <c r="X10" s="451"/>
      <c r="Y10" s="452" t="s">
        <v>74</v>
      </c>
      <c r="Z10" s="453"/>
      <c r="AA10" s="454">
        <f t="shared" si="2"/>
        <v>0</v>
      </c>
      <c r="AB10" s="455"/>
      <c r="AC10" s="456" t="s">
        <v>74</v>
      </c>
      <c r="AD10" s="457"/>
      <c r="AE10" s="458">
        <f t="shared" si="3"/>
        <v>0</v>
      </c>
      <c r="AF10" s="459"/>
      <c r="AG10" s="460" t="s">
        <v>74</v>
      </c>
      <c r="AH10" s="461"/>
      <c r="AI10" s="462">
        <f t="shared" si="4"/>
        <v>0</v>
      </c>
    </row>
    <row r="11" spans="1:35" s="180" customFormat="1" ht="26.25" customHeight="1" x14ac:dyDescent="0.25">
      <c r="A11" s="168">
        <v>0.10416666666666667</v>
      </c>
      <c r="B11" s="230" t="s">
        <v>91</v>
      </c>
      <c r="C11" s="169">
        <v>4724</v>
      </c>
      <c r="D11" s="170">
        <v>4735</v>
      </c>
      <c r="E11" s="171">
        <f t="shared" si="5"/>
        <v>12</v>
      </c>
      <c r="F11" s="172">
        <v>1</v>
      </c>
      <c r="G11" s="172">
        <v>1</v>
      </c>
      <c r="H11" s="173">
        <f t="shared" si="6"/>
        <v>10</v>
      </c>
      <c r="I11" s="235">
        <f>10+1</f>
        <v>11</v>
      </c>
      <c r="J11" s="174">
        <f t="shared" si="7"/>
        <v>0</v>
      </c>
      <c r="K11" s="175">
        <f>'03.28 (v3)'!AA38</f>
        <v>6</v>
      </c>
      <c r="L11" s="176">
        <f>'03.28 (v3)'!U38</f>
        <v>0</v>
      </c>
      <c r="M11" s="177">
        <f>'03.28 (v3)'!V38</f>
        <v>1</v>
      </c>
      <c r="N11" s="178">
        <f>'03.28 (v3)'!W38</f>
        <v>3</v>
      </c>
      <c r="O11" s="179">
        <f>'03.28 (v3)'!X38</f>
        <v>1</v>
      </c>
      <c r="P11" s="265">
        <f>'03.28 (v3)'!Y38</f>
        <v>0</v>
      </c>
      <c r="Q11" s="266">
        <f>'03.28 (v3)'!Z38</f>
        <v>0</v>
      </c>
      <c r="R11" s="549">
        <v>0</v>
      </c>
      <c r="S11" s="550"/>
      <c r="T11" s="550"/>
      <c r="U11" s="550"/>
      <c r="V11" s="550"/>
      <c r="W11" s="182" t="s">
        <v>10</v>
      </c>
      <c r="X11" s="451"/>
      <c r="Y11" s="452" t="s">
        <v>74</v>
      </c>
      <c r="Z11" s="453"/>
      <c r="AA11" s="454">
        <f t="shared" si="2"/>
        <v>0</v>
      </c>
      <c r="AB11" s="455"/>
      <c r="AC11" s="456" t="s">
        <v>74</v>
      </c>
      <c r="AD11" s="457"/>
      <c r="AE11" s="458">
        <f t="shared" si="3"/>
        <v>0</v>
      </c>
      <c r="AF11" s="459"/>
      <c r="AG11" s="460" t="s">
        <v>74</v>
      </c>
      <c r="AH11" s="461"/>
      <c r="AI11" s="462">
        <f t="shared" si="4"/>
        <v>0</v>
      </c>
    </row>
    <row r="12" spans="1:35" s="180" customFormat="1" ht="26.25" customHeight="1" x14ac:dyDescent="0.25">
      <c r="A12" s="168">
        <v>0.125</v>
      </c>
      <c r="B12" s="230" t="s">
        <v>92</v>
      </c>
      <c r="C12" s="169">
        <v>4736</v>
      </c>
      <c r="D12" s="170">
        <v>4750</v>
      </c>
      <c r="E12" s="171">
        <f t="shared" si="5"/>
        <v>15</v>
      </c>
      <c r="F12" s="172">
        <v>0</v>
      </c>
      <c r="G12" s="172">
        <v>2</v>
      </c>
      <c r="H12" s="173">
        <f t="shared" si="6"/>
        <v>13</v>
      </c>
      <c r="I12" s="235">
        <f>13+2</f>
        <v>15</v>
      </c>
      <c r="J12" s="174">
        <f t="shared" si="7"/>
        <v>0</v>
      </c>
      <c r="K12" s="175">
        <f>'03.28 (v3)'!AA39</f>
        <v>8</v>
      </c>
      <c r="L12" s="176">
        <f>'03.28 (v3)'!U39</f>
        <v>0</v>
      </c>
      <c r="M12" s="177">
        <f>'03.28 (v3)'!V39</f>
        <v>1</v>
      </c>
      <c r="N12" s="178">
        <f>'03.28 (v3)'!W39</f>
        <v>5</v>
      </c>
      <c r="O12" s="179">
        <f>'03.28 (v3)'!X39</f>
        <v>1</v>
      </c>
      <c r="P12" s="265">
        <f>'03.28 (v3)'!Y39</f>
        <v>0</v>
      </c>
      <c r="Q12" s="266">
        <f>'03.28 (v3)'!Z39</f>
        <v>0</v>
      </c>
      <c r="R12" s="549" t="s">
        <v>202</v>
      </c>
      <c r="S12" s="550"/>
      <c r="T12" s="550"/>
      <c r="U12" s="550"/>
      <c r="V12" s="550"/>
      <c r="W12" s="182" t="s">
        <v>10</v>
      </c>
      <c r="X12" s="451"/>
      <c r="Y12" s="452" t="s">
        <v>74</v>
      </c>
      <c r="Z12" s="453"/>
      <c r="AA12" s="454">
        <f t="shared" si="2"/>
        <v>0</v>
      </c>
      <c r="AB12" s="455"/>
      <c r="AC12" s="456" t="s">
        <v>74</v>
      </c>
      <c r="AD12" s="457"/>
      <c r="AE12" s="458">
        <f t="shared" si="3"/>
        <v>0</v>
      </c>
      <c r="AF12" s="459"/>
      <c r="AG12" s="460" t="s">
        <v>74</v>
      </c>
      <c r="AH12" s="461"/>
      <c r="AI12" s="462">
        <f t="shared" si="4"/>
        <v>0</v>
      </c>
    </row>
    <row r="13" spans="1:35" s="180" customFormat="1" ht="26.25" customHeight="1" x14ac:dyDescent="0.25">
      <c r="A13" s="168">
        <v>0.14583333333333334</v>
      </c>
      <c r="B13" s="230" t="s">
        <v>90</v>
      </c>
      <c r="C13" s="169">
        <v>4751</v>
      </c>
      <c r="D13" s="170">
        <v>4755</v>
      </c>
      <c r="E13" s="171">
        <f t="shared" si="5"/>
        <v>5</v>
      </c>
      <c r="F13" s="172">
        <v>1</v>
      </c>
      <c r="G13" s="172">
        <v>0</v>
      </c>
      <c r="H13" s="173">
        <f t="shared" si="6"/>
        <v>4</v>
      </c>
      <c r="I13" s="235">
        <f>6+0</f>
        <v>6</v>
      </c>
      <c r="J13" s="174">
        <f t="shared" si="7"/>
        <v>0</v>
      </c>
      <c r="K13" s="175">
        <f>'03.28 (v3)'!AA40</f>
        <v>2</v>
      </c>
      <c r="L13" s="176">
        <f>'03.28 (v3)'!U40</f>
        <v>0</v>
      </c>
      <c r="M13" s="177">
        <f>'03.28 (v3)'!V40</f>
        <v>0</v>
      </c>
      <c r="N13" s="178">
        <f>'03.28 (v3)'!W40</f>
        <v>4</v>
      </c>
      <c r="O13" s="179">
        <f>'03.28 (v3)'!X40</f>
        <v>0</v>
      </c>
      <c r="P13" s="265">
        <f>'03.28 (v3)'!Y40</f>
        <v>0</v>
      </c>
      <c r="Q13" s="266">
        <f>'03.28 (v3)'!Z40</f>
        <v>0</v>
      </c>
      <c r="R13" s="549">
        <v>0</v>
      </c>
      <c r="S13" s="550"/>
      <c r="T13" s="550"/>
      <c r="U13" s="550"/>
      <c r="V13" s="550"/>
      <c r="W13" s="182" t="s">
        <v>10</v>
      </c>
      <c r="X13" s="451"/>
      <c r="Y13" s="452" t="s">
        <v>74</v>
      </c>
      <c r="Z13" s="453"/>
      <c r="AA13" s="454">
        <f t="shared" si="2"/>
        <v>0</v>
      </c>
      <c r="AB13" s="455"/>
      <c r="AC13" s="456" t="s">
        <v>74</v>
      </c>
      <c r="AD13" s="457"/>
      <c r="AE13" s="458">
        <f t="shared" si="3"/>
        <v>0</v>
      </c>
      <c r="AF13" s="459"/>
      <c r="AG13" s="460" t="s">
        <v>74</v>
      </c>
      <c r="AH13" s="461"/>
      <c r="AI13" s="462">
        <f t="shared" si="4"/>
        <v>0</v>
      </c>
    </row>
    <row r="14" spans="1:35" s="180" customFormat="1" ht="26.25" customHeight="1" x14ac:dyDescent="0.25">
      <c r="A14" s="168">
        <v>0.16666666666666666</v>
      </c>
      <c r="B14" s="230" t="s">
        <v>93</v>
      </c>
      <c r="C14" s="169">
        <v>4756</v>
      </c>
      <c r="D14" s="170">
        <v>4773</v>
      </c>
      <c r="E14" s="171">
        <f t="shared" si="5"/>
        <v>18</v>
      </c>
      <c r="F14" s="172">
        <v>2</v>
      </c>
      <c r="G14" s="172">
        <v>4</v>
      </c>
      <c r="H14" s="173">
        <f t="shared" si="6"/>
        <v>12</v>
      </c>
      <c r="I14" s="235">
        <f>12+4</f>
        <v>16</v>
      </c>
      <c r="J14" s="174">
        <f t="shared" si="7"/>
        <v>0</v>
      </c>
      <c r="K14" s="175">
        <f>'03.28 (v3)'!AA41</f>
        <v>2</v>
      </c>
      <c r="L14" s="176">
        <f>'03.28 (v3)'!U41</f>
        <v>0</v>
      </c>
      <c r="M14" s="177">
        <f>'03.28 (v3)'!V41</f>
        <v>0</v>
      </c>
      <c r="N14" s="178">
        <f>'03.28 (v3)'!W41</f>
        <v>10</v>
      </c>
      <c r="O14" s="179">
        <f>'03.28 (v3)'!X41</f>
        <v>4</v>
      </c>
      <c r="P14" s="265">
        <f>'03.28 (v3)'!Y41</f>
        <v>0</v>
      </c>
      <c r="Q14" s="266">
        <f>'03.28 (v3)'!Z41</f>
        <v>0</v>
      </c>
      <c r="R14" s="549" t="s">
        <v>203</v>
      </c>
      <c r="S14" s="550"/>
      <c r="T14" s="550"/>
      <c r="U14" s="550"/>
      <c r="V14" s="550"/>
      <c r="W14" s="182" t="s">
        <v>10</v>
      </c>
      <c r="X14" s="451"/>
      <c r="Y14" s="452" t="s">
        <v>74</v>
      </c>
      <c r="Z14" s="453"/>
      <c r="AA14" s="454">
        <f t="shared" si="2"/>
        <v>0</v>
      </c>
      <c r="AB14" s="455"/>
      <c r="AC14" s="456" t="s">
        <v>74</v>
      </c>
      <c r="AD14" s="457"/>
      <c r="AE14" s="458">
        <f t="shared" si="3"/>
        <v>0</v>
      </c>
      <c r="AF14" s="459"/>
      <c r="AG14" s="460" t="s">
        <v>74</v>
      </c>
      <c r="AH14" s="461"/>
      <c r="AI14" s="462">
        <f t="shared" si="4"/>
        <v>0</v>
      </c>
    </row>
    <row r="15" spans="1:35" s="180" customFormat="1" ht="26.25" customHeight="1" x14ac:dyDescent="0.25">
      <c r="A15" s="168">
        <v>0.1875</v>
      </c>
      <c r="B15" s="230" t="s">
        <v>94</v>
      </c>
      <c r="C15" s="169">
        <v>4774</v>
      </c>
      <c r="D15" s="170">
        <v>4782</v>
      </c>
      <c r="E15" s="171">
        <f t="shared" si="5"/>
        <v>9</v>
      </c>
      <c r="F15" s="172">
        <v>0</v>
      </c>
      <c r="G15" s="172">
        <v>2</v>
      </c>
      <c r="H15" s="173">
        <f t="shared" si="6"/>
        <v>7</v>
      </c>
      <c r="I15" s="235">
        <f>7+2</f>
        <v>9</v>
      </c>
      <c r="J15" s="174">
        <f t="shared" si="7"/>
        <v>0</v>
      </c>
      <c r="K15" s="175">
        <f>'03.28 (v3)'!AA42</f>
        <v>0</v>
      </c>
      <c r="L15" s="446">
        <f>'03.28 (v3)'!U42</f>
        <v>9</v>
      </c>
      <c r="M15" s="177">
        <f>'03.28 (v3)'!V42</f>
        <v>0</v>
      </c>
      <c r="N15" s="178">
        <f>'03.28 (v3)'!W42</f>
        <v>0</v>
      </c>
      <c r="O15" s="179">
        <f>'03.28 (v3)'!X42</f>
        <v>0</v>
      </c>
      <c r="P15" s="265">
        <f>'03.28 (v3)'!Y42</f>
        <v>0</v>
      </c>
      <c r="Q15" s="266">
        <f>'03.28 (v3)'!Z42</f>
        <v>0</v>
      </c>
      <c r="R15" s="549">
        <v>0</v>
      </c>
      <c r="S15" s="550"/>
      <c r="T15" s="550"/>
      <c r="U15" s="550"/>
      <c r="V15" s="550"/>
      <c r="W15" s="182" t="s">
        <v>10</v>
      </c>
      <c r="X15" s="451"/>
      <c r="Y15" s="452" t="s">
        <v>74</v>
      </c>
      <c r="Z15" s="453"/>
      <c r="AA15" s="454">
        <f t="shared" si="2"/>
        <v>0</v>
      </c>
      <c r="AB15" s="455"/>
      <c r="AC15" s="456" t="s">
        <v>74</v>
      </c>
      <c r="AD15" s="457"/>
      <c r="AE15" s="458">
        <f t="shared" si="3"/>
        <v>0</v>
      </c>
      <c r="AF15" s="459"/>
      <c r="AG15" s="460" t="s">
        <v>74</v>
      </c>
      <c r="AH15" s="461"/>
      <c r="AI15" s="462">
        <f t="shared" si="4"/>
        <v>0</v>
      </c>
    </row>
    <row r="16" spans="1:35" ht="7.5" customHeight="1" thickBot="1" x14ac:dyDescent="0.3">
      <c r="A16" s="183"/>
      <c r="B16" s="184"/>
      <c r="C16" s="185"/>
      <c r="D16" s="186"/>
      <c r="E16" s="187">
        <v>0</v>
      </c>
      <c r="F16" s="188"/>
      <c r="G16" s="188"/>
      <c r="H16" s="189">
        <v>0</v>
      </c>
      <c r="I16" s="190"/>
      <c r="J16" s="191"/>
      <c r="K16" s="192"/>
      <c r="L16" s="193"/>
      <c r="M16" s="188"/>
      <c r="N16" s="194"/>
      <c r="O16" s="195"/>
      <c r="P16" s="196"/>
      <c r="Q16" s="197"/>
      <c r="R16" s="545"/>
      <c r="S16" s="546"/>
      <c r="T16" s="546"/>
      <c r="U16" s="546"/>
      <c r="V16" s="546"/>
      <c r="W16" s="228"/>
      <c r="X16" s="253"/>
      <c r="Y16" s="255"/>
      <c r="Z16" s="254"/>
      <c r="AA16" s="228"/>
      <c r="AB16" s="253"/>
      <c r="AC16" s="255"/>
      <c r="AD16" s="254"/>
      <c r="AE16" s="228"/>
      <c r="AF16" s="253"/>
      <c r="AG16" s="255"/>
      <c r="AH16" s="254"/>
      <c r="AI16" s="228"/>
    </row>
    <row r="17" spans="1:35" s="198" customFormat="1" ht="30.75" customHeight="1" x14ac:dyDescent="0.25">
      <c r="B17" s="199"/>
      <c r="D17" s="200"/>
      <c r="E17" s="201">
        <f>SUM(E2:E16)</f>
        <v>168</v>
      </c>
      <c r="F17" s="202">
        <f>SUM(F2:F16)</f>
        <v>8</v>
      </c>
      <c r="G17" s="202">
        <f>SUM(G2:G16)</f>
        <v>13</v>
      </c>
      <c r="H17" s="203">
        <f>E17-F17-G17</f>
        <v>147</v>
      </c>
      <c r="I17" s="233">
        <f t="shared" ref="I17:Q17" si="8">SUM(I2:I16)</f>
        <v>164</v>
      </c>
      <c r="J17" s="204">
        <f t="shared" si="8"/>
        <v>6</v>
      </c>
      <c r="K17" s="205">
        <f t="shared" si="8"/>
        <v>62</v>
      </c>
      <c r="L17" s="206">
        <f t="shared" si="8"/>
        <v>32</v>
      </c>
      <c r="M17" s="207">
        <f t="shared" si="8"/>
        <v>20</v>
      </c>
      <c r="N17" s="208">
        <f t="shared" si="8"/>
        <v>42</v>
      </c>
      <c r="O17" s="209">
        <f t="shared" si="8"/>
        <v>10</v>
      </c>
      <c r="P17" s="210">
        <f t="shared" si="8"/>
        <v>4</v>
      </c>
      <c r="Q17" s="207">
        <f t="shared" si="8"/>
        <v>0</v>
      </c>
      <c r="R17" s="211">
        <f>SUM(L17:Q17)</f>
        <v>108</v>
      </c>
      <c r="S17" s="547" t="s">
        <v>61</v>
      </c>
      <c r="T17" s="548"/>
      <c r="U17" s="548"/>
      <c r="V17" s="548"/>
      <c r="W17" s="227">
        <f>SUM(W2:W16)</f>
        <v>0</v>
      </c>
      <c r="X17" s="451">
        <f>SUM(X2:X16)</f>
        <v>0</v>
      </c>
      <c r="Y17" s="452" t="s">
        <v>74</v>
      </c>
      <c r="Z17" s="453">
        <f>SUM(Z2:Z16)</f>
        <v>0</v>
      </c>
      <c r="AA17" s="463">
        <f>SUM(AA2:AA16)</f>
        <v>0</v>
      </c>
      <c r="AB17" s="455">
        <f>SUM(AB2:AB16)</f>
        <v>0</v>
      </c>
      <c r="AC17" s="456" t="s">
        <v>74</v>
      </c>
      <c r="AD17" s="457">
        <f>SUM(AD2:AD16)</f>
        <v>0</v>
      </c>
      <c r="AE17" s="464">
        <f>SUM(AE2:AE16)</f>
        <v>0</v>
      </c>
      <c r="AF17" s="465">
        <f>SUM(AF2:AF16)</f>
        <v>0</v>
      </c>
      <c r="AG17" s="460" t="s">
        <v>74</v>
      </c>
      <c r="AH17" s="466">
        <f>SUM(AH2:AH16)</f>
        <v>0</v>
      </c>
      <c r="AI17" s="467">
        <f>SUM(AI2:AI16)</f>
        <v>0</v>
      </c>
    </row>
    <row r="18" spans="1:35" ht="120" thickBot="1" x14ac:dyDescent="0.3">
      <c r="E18" s="251" t="s">
        <v>71</v>
      </c>
      <c r="F18" s="213" t="s">
        <v>62</v>
      </c>
      <c r="G18" s="213" t="s">
        <v>12</v>
      </c>
      <c r="H18" s="214" t="s">
        <v>49</v>
      </c>
      <c r="I18" s="234" t="s">
        <v>63</v>
      </c>
      <c r="J18" s="215" t="s">
        <v>51</v>
      </c>
      <c r="K18" s="216" t="s">
        <v>52</v>
      </c>
      <c r="L18" s="217" t="s">
        <v>53</v>
      </c>
      <c r="M18" s="218" t="s">
        <v>54</v>
      </c>
      <c r="N18" s="219" t="s">
        <v>55</v>
      </c>
      <c r="O18" s="220" t="s">
        <v>12</v>
      </c>
      <c r="P18" s="221" t="s">
        <v>64</v>
      </c>
      <c r="Q18" s="218" t="s">
        <v>11</v>
      </c>
      <c r="R18" s="222" t="s">
        <v>65</v>
      </c>
      <c r="S18" s="542"/>
      <c r="T18" s="543"/>
      <c r="U18" s="543"/>
      <c r="V18" s="544"/>
    </row>
    <row r="19" spans="1:35" s="212" customFormat="1" x14ac:dyDescent="0.25">
      <c r="A19"/>
      <c r="B19" s="22"/>
      <c r="I19" s="223">
        <f>I17+G17</f>
        <v>177</v>
      </c>
      <c r="J19" s="198"/>
      <c r="K19" s="224"/>
      <c r="M19" s="212">
        <f>L17+M17</f>
        <v>52</v>
      </c>
      <c r="R19" s="225"/>
      <c r="S19" s="225"/>
      <c r="T19" s="225"/>
      <c r="U19" s="225"/>
      <c r="V19" s="225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</row>
    <row r="20" spans="1:35" s="212" customFormat="1" x14ac:dyDescent="0.25">
      <c r="A20"/>
      <c r="B20" s="22"/>
      <c r="E20" s="226"/>
      <c r="I20" s="223"/>
      <c r="J20" s="198"/>
      <c r="K20" s="224"/>
      <c r="R20" s="225"/>
      <c r="S20" s="225"/>
      <c r="T20" s="225"/>
      <c r="U20" s="225"/>
      <c r="V20" s="225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</row>
  </sheetData>
  <mergeCells count="18">
    <mergeCell ref="R1:V1"/>
    <mergeCell ref="R2:V2"/>
    <mergeCell ref="R3:V3"/>
    <mergeCell ref="R10:V10"/>
    <mergeCell ref="R4:V4"/>
    <mergeCell ref="R5:V5"/>
    <mergeCell ref="R6:V6"/>
    <mergeCell ref="R7:V7"/>
    <mergeCell ref="R8:V8"/>
    <mergeCell ref="R9:V9"/>
    <mergeCell ref="S18:V18"/>
    <mergeCell ref="R16:V16"/>
    <mergeCell ref="S17:V17"/>
    <mergeCell ref="R11:V11"/>
    <mergeCell ref="R12:V12"/>
    <mergeCell ref="R13:V13"/>
    <mergeCell ref="R14:V14"/>
    <mergeCell ref="R15:V15"/>
  </mergeCells>
  <conditionalFormatting sqref="J1:J18">
    <cfRule type="cellIs" dxfId="3" priority="1" stopIfTrue="1" operator="equal">
      <formula>-90</formula>
    </cfRule>
  </conditionalFormatting>
  <conditionalFormatting sqref="J3:J15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64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03.28 (v2)</vt:lpstr>
      <vt:lpstr>03.28 (v3)</vt:lpstr>
      <vt:lpstr>03.28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2024-04-02T21:36:14Z</cp:lastPrinted>
  <dcterms:created xsi:type="dcterms:W3CDTF">2010-01-10T05:59:46Z</dcterms:created>
  <dcterms:modified xsi:type="dcterms:W3CDTF">2024-04-02T22:25:40Z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