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314" documentId="8_{E24EBCD8-AB2E-4C0D-B726-D8A347CBE903}" xr6:coauthVersionLast="47" xr6:coauthVersionMax="47" xr10:uidLastSave="{3CED7560-655A-48D3-B50D-26FB997D7972}"/>
  <bookViews>
    <workbookView xWindow="5100" yWindow="1620" windowWidth="21600" windowHeight="11145" activeTab="3" xr2:uid="{00000000-000D-0000-FFFF-FFFF00000000}"/>
  </bookViews>
  <sheets>
    <sheet name="Sheet2" sheetId="16" r:id="rId1"/>
    <sheet name="03.27 (v2)" sheetId="12" r:id="rId2"/>
    <sheet name="03.27 (v3)" sheetId="14" r:id="rId3"/>
    <sheet name="03.27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2" i="15" l="1"/>
  <c r="AF42" i="15"/>
  <c r="AD42" i="15"/>
  <c r="AB42" i="15"/>
  <c r="Z42" i="15"/>
  <c r="X42" i="15"/>
  <c r="W42" i="15"/>
  <c r="AI37" i="15"/>
  <c r="AE37" i="15"/>
  <c r="AA37" i="15"/>
  <c r="AI36" i="15"/>
  <c r="AE36" i="15"/>
  <c r="AA36" i="15"/>
  <c r="AI35" i="15"/>
  <c r="AE35" i="15"/>
  <c r="AA35" i="15"/>
  <c r="AI34" i="15"/>
  <c r="AE34" i="15"/>
  <c r="AA34" i="15"/>
  <c r="AI33" i="15"/>
  <c r="AE33" i="15"/>
  <c r="AA33" i="15"/>
  <c r="AI32" i="15"/>
  <c r="AE32" i="15"/>
  <c r="AA32" i="15"/>
  <c r="AI31" i="15"/>
  <c r="AE31" i="15"/>
  <c r="AA31" i="15"/>
  <c r="AI30" i="15"/>
  <c r="AE30" i="15"/>
  <c r="AA30" i="15"/>
  <c r="AI29" i="15"/>
  <c r="AE29" i="15"/>
  <c r="AA29" i="15"/>
  <c r="AI28" i="15"/>
  <c r="AE28" i="15"/>
  <c r="AA28" i="15"/>
  <c r="AI27" i="15"/>
  <c r="AE27" i="15"/>
  <c r="AA27" i="15"/>
  <c r="AI26" i="15"/>
  <c r="AE26" i="15"/>
  <c r="AA26" i="15"/>
  <c r="AI25" i="15"/>
  <c r="AE25" i="15"/>
  <c r="AA25" i="15"/>
  <c r="AI24" i="15"/>
  <c r="AE24" i="15"/>
  <c r="AA24" i="15"/>
  <c r="AI23" i="15"/>
  <c r="AE23" i="15"/>
  <c r="AA23" i="15"/>
  <c r="AI22" i="15"/>
  <c r="AE22" i="15"/>
  <c r="AA22" i="15"/>
  <c r="AI21" i="15"/>
  <c r="AE21" i="15"/>
  <c r="AA21" i="15"/>
  <c r="AI20" i="15"/>
  <c r="AE20" i="15"/>
  <c r="AA20" i="15"/>
  <c r="AI19" i="15"/>
  <c r="AE19" i="15"/>
  <c r="AA19" i="15"/>
  <c r="AI18" i="15"/>
  <c r="AE18" i="15"/>
  <c r="AA18" i="15"/>
  <c r="AI17" i="15"/>
  <c r="AE17" i="15"/>
  <c r="AA17" i="15"/>
  <c r="AI16" i="15"/>
  <c r="AE16" i="15"/>
  <c r="AA16" i="15"/>
  <c r="AI15" i="15"/>
  <c r="AE15" i="15"/>
  <c r="AA15" i="15"/>
  <c r="AI14" i="15"/>
  <c r="AE14" i="15"/>
  <c r="AA14" i="15"/>
  <c r="AI13" i="15"/>
  <c r="AE13" i="15"/>
  <c r="AA13" i="15"/>
  <c r="AI12" i="15"/>
  <c r="AE12" i="15"/>
  <c r="AA12" i="15"/>
  <c r="AI11" i="15"/>
  <c r="AE11" i="15"/>
  <c r="AA11" i="15"/>
  <c r="AI10" i="15"/>
  <c r="AE10" i="15"/>
  <c r="AA10" i="15"/>
  <c r="AI9" i="15"/>
  <c r="AE9" i="15"/>
  <c r="AA9" i="15"/>
  <c r="AI8" i="15"/>
  <c r="AE8" i="15"/>
  <c r="AA8" i="15"/>
  <c r="AI7" i="15"/>
  <c r="AE7" i="15"/>
  <c r="AA7" i="15"/>
  <c r="AI6" i="15"/>
  <c r="AE6" i="15"/>
  <c r="AA6" i="15"/>
  <c r="AI5" i="15"/>
  <c r="AE5" i="15"/>
  <c r="AA5" i="15"/>
  <c r="AI4" i="15"/>
  <c r="AE4" i="15"/>
  <c r="AA4" i="15"/>
  <c r="AI3" i="15"/>
  <c r="AI42" i="15" s="1"/>
  <c r="AE3" i="15"/>
  <c r="AE42" i="15" s="1"/>
  <c r="AA3" i="15"/>
  <c r="AA42" i="15" s="1"/>
  <c r="E54" i="14" l="1"/>
  <c r="Q20" i="14"/>
  <c r="Q19" i="14"/>
  <c r="Q18" i="14"/>
  <c r="Q17" i="14"/>
  <c r="Q16" i="14"/>
  <c r="Q15" i="14"/>
  <c r="Q14" i="14"/>
  <c r="Q13" i="14"/>
  <c r="AB13" i="14" s="1"/>
  <c r="Q12" i="14"/>
  <c r="Q11" i="14"/>
  <c r="Q9" i="14"/>
  <c r="Q8" i="14"/>
  <c r="I18" i="15"/>
  <c r="I16" i="15"/>
  <c r="J16" i="15" s="1"/>
  <c r="I15" i="15"/>
  <c r="I14" i="15"/>
  <c r="I13" i="15"/>
  <c r="I12" i="15"/>
  <c r="I11" i="15"/>
  <c r="I10" i="15"/>
  <c r="I9" i="15"/>
  <c r="I7" i="15"/>
  <c r="I6" i="15"/>
  <c r="J6" i="15" s="1"/>
  <c r="J4" i="15"/>
  <c r="J5" i="15"/>
  <c r="E6" i="15"/>
  <c r="H6" i="15" s="1"/>
  <c r="E7" i="15"/>
  <c r="H7" i="15" s="1"/>
  <c r="J8" i="15"/>
  <c r="E9" i="15"/>
  <c r="H9" i="15" s="1"/>
  <c r="E10" i="15"/>
  <c r="H10" i="15" s="1"/>
  <c r="J10" i="15"/>
  <c r="E11" i="15"/>
  <c r="H11" i="15" s="1"/>
  <c r="J11" i="15"/>
  <c r="E12" i="15"/>
  <c r="H12" i="15" s="1"/>
  <c r="J12" i="15"/>
  <c r="E13" i="15"/>
  <c r="H13" i="15" s="1"/>
  <c r="J13" i="15"/>
  <c r="E14" i="15"/>
  <c r="H14" i="15" s="1"/>
  <c r="J14" i="15"/>
  <c r="E15" i="15"/>
  <c r="H15" i="15" s="1"/>
  <c r="E16" i="15"/>
  <c r="H16" i="15" s="1"/>
  <c r="J17" i="15"/>
  <c r="E18" i="15"/>
  <c r="H18" i="15" s="1"/>
  <c r="J18" i="15"/>
  <c r="I19" i="15"/>
  <c r="J19" i="15" s="1"/>
  <c r="I20" i="15"/>
  <c r="J20" i="15"/>
  <c r="AB15" i="14"/>
  <c r="AB16" i="14"/>
  <c r="AB17" i="14"/>
  <c r="AB18" i="14"/>
  <c r="AB19" i="14"/>
  <c r="AB20" i="14"/>
  <c r="AB21" i="14"/>
  <c r="AB22" i="14"/>
  <c r="AB5" i="14"/>
  <c r="AB6" i="14"/>
  <c r="AB7" i="14"/>
  <c r="AB8" i="14"/>
  <c r="AB9" i="14"/>
  <c r="AB10" i="14"/>
  <c r="AB11" i="14"/>
  <c r="AB12" i="14"/>
  <c r="AB14" i="14"/>
  <c r="N19" i="14"/>
  <c r="N10" i="14"/>
  <c r="N7" i="14"/>
  <c r="N6" i="14"/>
  <c r="N5" i="14"/>
  <c r="D13" i="12"/>
  <c r="D11" i="12"/>
  <c r="T13" i="12"/>
  <c r="T11" i="12"/>
  <c r="D9" i="12"/>
  <c r="D12" i="12"/>
  <c r="D14" i="12"/>
  <c r="D15" i="12"/>
  <c r="D16" i="12"/>
  <c r="D17" i="12"/>
  <c r="D18" i="12"/>
  <c r="D20" i="12"/>
  <c r="D8" i="12"/>
  <c r="J15" i="15" l="1"/>
  <c r="J9" i="15"/>
  <c r="J7" i="15"/>
  <c r="P21" i="15"/>
  <c r="Q21" i="15"/>
  <c r="P22" i="15"/>
  <c r="Q22" i="15"/>
  <c r="P23" i="15"/>
  <c r="Q23" i="15"/>
  <c r="P24" i="15"/>
  <c r="Q24" i="15"/>
  <c r="P25" i="15"/>
  <c r="Q25" i="15"/>
  <c r="P26" i="15"/>
  <c r="Q26" i="15"/>
  <c r="P27" i="15"/>
  <c r="Q27" i="15"/>
  <c r="P28" i="15"/>
  <c r="Q28" i="15"/>
  <c r="P29" i="15"/>
  <c r="Q29" i="15"/>
  <c r="P30" i="15"/>
  <c r="Q30" i="15"/>
  <c r="P31" i="15"/>
  <c r="Q31" i="15"/>
  <c r="P32" i="15"/>
  <c r="Q32" i="15"/>
  <c r="P33" i="15"/>
  <c r="Q33" i="15"/>
  <c r="P34" i="15"/>
  <c r="Q34" i="15"/>
  <c r="P35" i="15"/>
  <c r="Q35" i="15"/>
  <c r="P36" i="15"/>
  <c r="Q36" i="15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Z50" i="12"/>
  <c r="Y50" i="12"/>
  <c r="AB23" i="14" l="1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" i="14"/>
  <c r="Z51" i="14"/>
  <c r="Y51" i="14"/>
  <c r="Z48" i="14"/>
  <c r="Y48" i="14"/>
  <c r="R21" i="15" l="1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C21" i="15"/>
  <c r="E21" i="15"/>
  <c r="H21" i="15" s="1"/>
  <c r="I21" i="15"/>
  <c r="K21" i="15"/>
  <c r="L21" i="15"/>
  <c r="M21" i="15"/>
  <c r="N21" i="15"/>
  <c r="O21" i="15"/>
  <c r="C22" i="15"/>
  <c r="E22" i="15"/>
  <c r="H22" i="15" s="1"/>
  <c r="I22" i="15"/>
  <c r="K22" i="15"/>
  <c r="L22" i="15"/>
  <c r="M22" i="15"/>
  <c r="N22" i="15"/>
  <c r="O22" i="15"/>
  <c r="C23" i="15"/>
  <c r="E23" i="15"/>
  <c r="H23" i="15" s="1"/>
  <c r="I23" i="15"/>
  <c r="K23" i="15"/>
  <c r="L23" i="15"/>
  <c r="M23" i="15"/>
  <c r="N23" i="15"/>
  <c r="O23" i="15"/>
  <c r="C24" i="15"/>
  <c r="E24" i="15"/>
  <c r="H24" i="15" s="1"/>
  <c r="I24" i="15"/>
  <c r="K24" i="15"/>
  <c r="L24" i="15"/>
  <c r="M24" i="15"/>
  <c r="N24" i="15"/>
  <c r="O24" i="15"/>
  <c r="C25" i="15"/>
  <c r="E25" i="15"/>
  <c r="H25" i="15" s="1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E27" i="15"/>
  <c r="H27" i="15" s="1"/>
  <c r="I27" i="15"/>
  <c r="K27" i="15"/>
  <c r="L27" i="15"/>
  <c r="M27" i="15"/>
  <c r="N27" i="15"/>
  <c r="O27" i="15"/>
  <c r="C28" i="15"/>
  <c r="E28" i="15"/>
  <c r="H28" i="15" s="1"/>
  <c r="I28" i="15"/>
  <c r="K28" i="15"/>
  <c r="L28" i="15"/>
  <c r="M28" i="15"/>
  <c r="N28" i="15"/>
  <c r="O28" i="15"/>
  <c r="C29" i="15"/>
  <c r="E29" i="15"/>
  <c r="H29" i="15" s="1"/>
  <c r="I29" i="15"/>
  <c r="K29" i="15"/>
  <c r="L29" i="15"/>
  <c r="M29" i="15"/>
  <c r="N29" i="15"/>
  <c r="O29" i="15"/>
  <c r="C30" i="15"/>
  <c r="E30" i="15"/>
  <c r="H30" i="15" s="1"/>
  <c r="I30" i="15"/>
  <c r="K30" i="15"/>
  <c r="L30" i="15"/>
  <c r="M30" i="15"/>
  <c r="N30" i="15"/>
  <c r="O30" i="15"/>
  <c r="C31" i="15"/>
  <c r="E31" i="15"/>
  <c r="H31" i="15" s="1"/>
  <c r="I31" i="15"/>
  <c r="K31" i="15"/>
  <c r="L31" i="15"/>
  <c r="M31" i="15"/>
  <c r="N31" i="15"/>
  <c r="O31" i="15"/>
  <c r="C32" i="15"/>
  <c r="E32" i="15"/>
  <c r="H32" i="15" s="1"/>
  <c r="I32" i="15"/>
  <c r="K32" i="15"/>
  <c r="L32" i="15"/>
  <c r="M32" i="15"/>
  <c r="N32" i="15"/>
  <c r="O32" i="15"/>
  <c r="C33" i="15"/>
  <c r="E33" i="15"/>
  <c r="H33" i="15" s="1"/>
  <c r="I33" i="15"/>
  <c r="K33" i="15"/>
  <c r="L33" i="15"/>
  <c r="M33" i="15"/>
  <c r="N33" i="15"/>
  <c r="O33" i="15"/>
  <c r="C34" i="15"/>
  <c r="E34" i="15"/>
  <c r="H34" i="15" s="1"/>
  <c r="I34" i="15"/>
  <c r="K34" i="15"/>
  <c r="L34" i="15"/>
  <c r="M34" i="15"/>
  <c r="N34" i="15"/>
  <c r="O34" i="15"/>
  <c r="C35" i="15"/>
  <c r="E35" i="15"/>
  <c r="H35" i="15" s="1"/>
  <c r="I35" i="15"/>
  <c r="K35" i="15"/>
  <c r="L35" i="15"/>
  <c r="M35" i="15"/>
  <c r="N35" i="15"/>
  <c r="O35" i="15"/>
  <c r="C36" i="15"/>
  <c r="E36" i="15"/>
  <c r="H36" i="15" s="1"/>
  <c r="I36" i="15"/>
  <c r="K36" i="15"/>
  <c r="L36" i="15"/>
  <c r="M36" i="15"/>
  <c r="N36" i="15"/>
  <c r="O36" i="15"/>
  <c r="J35" i="15" l="1"/>
  <c r="J21" i="15"/>
  <c r="J30" i="15"/>
  <c r="J26" i="15"/>
  <c r="J36" i="15"/>
  <c r="J31" i="15"/>
  <c r="J33" i="15"/>
  <c r="J34" i="15"/>
  <c r="J23" i="15"/>
  <c r="J32" i="15"/>
  <c r="J25" i="15"/>
  <c r="J24" i="15"/>
  <c r="J22" i="15"/>
  <c r="J29" i="15"/>
  <c r="J28" i="15"/>
  <c r="J27" i="15"/>
  <c r="J37" i="15"/>
  <c r="J38" i="15"/>
  <c r="J39" i="15"/>
  <c r="J3" i="15"/>
  <c r="H16" i="14"/>
  <c r="H15" i="14"/>
  <c r="H14" i="14"/>
  <c r="H13" i="14"/>
  <c r="H12" i="14"/>
  <c r="H11" i="14"/>
  <c r="H9" i="14"/>
  <c r="H8" i="14"/>
  <c r="T20" i="12"/>
  <c r="T18" i="12"/>
  <c r="T17" i="12"/>
  <c r="T16" i="12"/>
  <c r="T15" i="12"/>
  <c r="T14" i="12"/>
  <c r="T12" i="12"/>
  <c r="T9" i="12"/>
  <c r="T8" i="12"/>
  <c r="B37" i="15"/>
  <c r="B38" i="15"/>
  <c r="A1" i="14"/>
  <c r="A23" i="14"/>
  <c r="A21" i="15" s="1"/>
  <c r="B23" i="14"/>
  <c r="C23" i="14"/>
  <c r="E23" i="14"/>
  <c r="F23" i="14"/>
  <c r="G23" i="14"/>
  <c r="B21" i="15" s="1"/>
  <c r="A24" i="14"/>
  <c r="A22" i="15" s="1"/>
  <c r="B24" i="14"/>
  <c r="C24" i="14"/>
  <c r="E24" i="14"/>
  <c r="F24" i="14"/>
  <c r="G24" i="14"/>
  <c r="B22" i="15" s="1"/>
  <c r="A25" i="14"/>
  <c r="A23" i="15" s="1"/>
  <c r="B25" i="14"/>
  <c r="C25" i="14"/>
  <c r="E25" i="14"/>
  <c r="F25" i="14"/>
  <c r="G25" i="14"/>
  <c r="B23" i="15" s="1"/>
  <c r="A26" i="14"/>
  <c r="A24" i="15" s="1"/>
  <c r="B26" i="14"/>
  <c r="C26" i="14"/>
  <c r="E26" i="14"/>
  <c r="F26" i="14"/>
  <c r="G26" i="14"/>
  <c r="B24" i="15" s="1"/>
  <c r="A27" i="14"/>
  <c r="A25" i="15" s="1"/>
  <c r="B27" i="14"/>
  <c r="C27" i="14"/>
  <c r="E27" i="14"/>
  <c r="F27" i="14"/>
  <c r="G27" i="14"/>
  <c r="B25" i="15" s="1"/>
  <c r="A28" i="14"/>
  <c r="A26" i="15" s="1"/>
  <c r="B28" i="14"/>
  <c r="C28" i="14"/>
  <c r="E28" i="14"/>
  <c r="F28" i="14"/>
  <c r="G28" i="14"/>
  <c r="B26" i="15" s="1"/>
  <c r="A29" i="14"/>
  <c r="A27" i="15" s="1"/>
  <c r="B29" i="14"/>
  <c r="C29" i="14"/>
  <c r="E29" i="14"/>
  <c r="F29" i="14"/>
  <c r="G29" i="14"/>
  <c r="B27" i="15" s="1"/>
  <c r="A30" i="14"/>
  <c r="A28" i="15" s="1"/>
  <c r="B30" i="14"/>
  <c r="C30" i="14"/>
  <c r="E30" i="14"/>
  <c r="F30" i="14"/>
  <c r="G30" i="14"/>
  <c r="B28" i="15" s="1"/>
  <c r="A31" i="14"/>
  <c r="A29" i="15" s="1"/>
  <c r="B31" i="14"/>
  <c r="C31" i="14"/>
  <c r="E31" i="14"/>
  <c r="F31" i="14"/>
  <c r="G31" i="14"/>
  <c r="B29" i="15" s="1"/>
  <c r="A32" i="14"/>
  <c r="A30" i="15" s="1"/>
  <c r="B32" i="14"/>
  <c r="C32" i="14"/>
  <c r="E32" i="14"/>
  <c r="F32" i="14"/>
  <c r="G32" i="14"/>
  <c r="B30" i="15" s="1"/>
  <c r="A33" i="14"/>
  <c r="A31" i="15" s="1"/>
  <c r="B33" i="14"/>
  <c r="C33" i="14"/>
  <c r="E33" i="14"/>
  <c r="F33" i="14"/>
  <c r="G33" i="14"/>
  <c r="B31" i="15" s="1"/>
  <c r="A34" i="14"/>
  <c r="A32" i="15" s="1"/>
  <c r="B34" i="14"/>
  <c r="C34" i="14"/>
  <c r="E34" i="14"/>
  <c r="F34" i="14"/>
  <c r="G34" i="14"/>
  <c r="B32" i="15" s="1"/>
  <c r="A35" i="14"/>
  <c r="A33" i="15" s="1"/>
  <c r="B35" i="14"/>
  <c r="C35" i="14"/>
  <c r="E35" i="14"/>
  <c r="F35" i="14"/>
  <c r="G35" i="14"/>
  <c r="B33" i="15" s="1"/>
  <c r="A36" i="14"/>
  <c r="A34" i="15" s="1"/>
  <c r="B36" i="14"/>
  <c r="C36" i="14"/>
  <c r="E36" i="14"/>
  <c r="F36" i="14"/>
  <c r="G36" i="14"/>
  <c r="B34" i="15" s="1"/>
  <c r="A37" i="14"/>
  <c r="A35" i="15" s="1"/>
  <c r="B37" i="14"/>
  <c r="C37" i="14"/>
  <c r="E37" i="14"/>
  <c r="F37" i="14"/>
  <c r="G37" i="14"/>
  <c r="B35" i="15" s="1"/>
  <c r="A38" i="14"/>
  <c r="A36" i="15" s="1"/>
  <c r="B38" i="14"/>
  <c r="C38" i="14"/>
  <c r="E38" i="14"/>
  <c r="F38" i="14"/>
  <c r="G38" i="14"/>
  <c r="B36" i="15" s="1"/>
  <c r="T11" i="14" l="1"/>
  <c r="T14" i="14"/>
  <c r="T8" i="14"/>
  <c r="T13" i="14"/>
  <c r="T15" i="14"/>
  <c r="T9" i="14"/>
  <c r="T12" i="14"/>
  <c r="T16" i="14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H20" i="14"/>
  <c r="T18" i="14"/>
  <c r="H18" i="14"/>
  <c r="T17" i="14"/>
  <c r="H17" i="14"/>
  <c r="AA51" i="14"/>
  <c r="X51" i="14"/>
  <c r="W51" i="14"/>
  <c r="V51" i="14"/>
  <c r="U51" i="14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R51" i="12"/>
  <c r="K50" i="12"/>
  <c r="S51" i="12"/>
  <c r="Q51" i="12"/>
  <c r="AA50" i="12"/>
  <c r="X50" i="12"/>
  <c r="W50" i="12"/>
  <c r="V50" i="12"/>
  <c r="U50" i="12"/>
  <c r="N50" i="12"/>
  <c r="H50" i="12"/>
  <c r="T40" i="12"/>
  <c r="T39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U54" i="14" l="1"/>
  <c r="K51" i="14"/>
  <c r="H51" i="14"/>
  <c r="N51" i="14"/>
  <c r="P54" i="14"/>
  <c r="H54" i="14" l="1"/>
</calcChain>
</file>

<file path=xl/sharedStrings.xml><?xml version="1.0" encoding="utf-8"?>
<sst xmlns="http://schemas.openxmlformats.org/spreadsheetml/2006/main" count="1489" uniqueCount="171">
  <si>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</si>
  <si>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</si>
  <si>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</si>
  <si>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</si>
  <si>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</si>
  <si>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</si>
  <si>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</si>
  <si>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</si>
  <si>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</si>
  <si>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</si>
  <si>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</si>
  <si>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</si>
  <si>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</si>
  <si>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</si>
  <si>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</si>
  <si>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</si>
  <si>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</si>
  <si>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</si>
  <si>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</si>
  <si>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</si>
  <si>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</si>
  <si>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</si>
  <si>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</si>
  <si>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</si>
  <si>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</si>
  <si>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</si>
  <si>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</si>
  <si>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</si>
  <si>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</si>
  <si>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</si>
  <si>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</si>
  <si>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</si>
  <si>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</si>
  <si>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</si>
  <si>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</si>
  <si>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</si>
  <si>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</si>
  <si>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</si>
  <si>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</si>
  <si>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</si>
  <si>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</si>
  <si>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</si>
  <si>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</si>
  <si>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</si>
  <si>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</si>
  <si>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</si>
  <si>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</si>
  <si>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</si>
  <si>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</si>
  <si>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</si>
  <si>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</si>
  <si>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</si>
  <si>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</si>
  <si>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</si>
  <si>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</si>
  <si>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</si>
  <si>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</si>
  <si>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</si>
  <si>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</si>
  <si>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</si>
  <si>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</si>
  <si>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</si>
  <si>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</si>
  <si>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</si>
  <si>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</si>
  <si>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</si>
  <si>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</si>
  <si>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</si>
  <si>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</si>
  <si>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</si>
  <si>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</si>
  <si>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</si>
  <si>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</si>
  <si>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</si>
  <si>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</si>
  <si>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Wednesday, March 27th</t>
  </si>
  <si>
    <t>Owners Experience</t>
  </si>
  <si>
    <t>Public</t>
  </si>
  <si>
    <t>VIP</t>
  </si>
  <si>
    <t>Kaufman</t>
  </si>
  <si>
    <t>Gear Up - Region 10</t>
  </si>
  <si>
    <t>Richardson West 
Junior High</t>
  </si>
  <si>
    <t>EDU</t>
  </si>
  <si>
    <t>Medieval Times</t>
  </si>
  <si>
    <t>IDEA South Flores</t>
  </si>
  <si>
    <t>Group photo per person</t>
  </si>
  <si>
    <t xml:space="preserve">Wednesday, March 27th </t>
  </si>
  <si>
    <t>Notes</t>
  </si>
  <si>
    <t>Kaufman ISD GT - BJ</t>
  </si>
  <si>
    <t>EDU tour 1Hr Tour, Lunches Group photo per group</t>
  </si>
  <si>
    <t>Suzanne, Brent</t>
  </si>
  <si>
    <t>Gear Up - Region 10 - AG</t>
  </si>
  <si>
    <t>See Notes, Group photo w/ 1 copy for the group, Lunch ordering pizza</t>
  </si>
  <si>
    <t>Joy,Tim</t>
  </si>
  <si>
    <t>Richardson West Junior High School - DW</t>
  </si>
  <si>
    <t>Tony, Carrie</t>
  </si>
  <si>
    <t>Owner's Experience</t>
  </si>
  <si>
    <t xml:space="preserve">Public </t>
  </si>
  <si>
    <t>Kathy</t>
  </si>
  <si>
    <t>Suzanne</t>
  </si>
  <si>
    <t>Cliff</t>
  </si>
  <si>
    <t>Brent</t>
  </si>
  <si>
    <t>Bart</t>
  </si>
  <si>
    <t>Tony</t>
  </si>
  <si>
    <t>IDEA South Flores - MF</t>
  </si>
  <si>
    <t>Group photo w/ 1 copy for the group</t>
  </si>
  <si>
    <t>Maria</t>
  </si>
  <si>
    <t>Piublic</t>
  </si>
  <si>
    <t>Playbook Sports-NA</t>
  </si>
  <si>
    <t>No Photos, Field Rental , Self Guided</t>
  </si>
  <si>
    <t>T&amp;D + OEx: Vertex Zarek Johnson - MF</t>
  </si>
  <si>
    <t>Owner's Experience, JJ Exp,  Tour and Dine, Group photo w/ 1 copy for the group</t>
  </si>
  <si>
    <t xml:space="preserve">  Ted (Sean)</t>
  </si>
  <si>
    <t>1</t>
  </si>
  <si>
    <t>Jackie</t>
  </si>
  <si>
    <t>9</t>
  </si>
  <si>
    <t>2</t>
  </si>
  <si>
    <t>Cecilia</t>
  </si>
  <si>
    <t>10</t>
  </si>
  <si>
    <t>3</t>
  </si>
  <si>
    <t>JJ-Randy (11:15am-2:15pm)</t>
  </si>
  <si>
    <t>11</t>
  </si>
  <si>
    <t>Debbie L</t>
  </si>
  <si>
    <t>4</t>
  </si>
  <si>
    <t>HOF-Suzzane B (11am-4:30pm)</t>
  </si>
  <si>
    <t>12</t>
  </si>
  <si>
    <t>Chanell</t>
  </si>
  <si>
    <t>Captain</t>
  </si>
  <si>
    <t>Chuck</t>
  </si>
  <si>
    <t>Breaks</t>
  </si>
  <si>
    <t>Field(11-4:30pm)</t>
  </si>
  <si>
    <t>5</t>
  </si>
  <si>
    <t>DCC-Diane T (5:15pm-9:30pm)</t>
  </si>
  <si>
    <t>13</t>
  </si>
  <si>
    <t>6</t>
  </si>
  <si>
    <t>Cowboys- David &amp; Garrett(5:15pm-9:30pm)</t>
  </si>
  <si>
    <t>14</t>
  </si>
  <si>
    <t>7</t>
  </si>
  <si>
    <t>Post Game-Pete N(5:15pm-9:30pm)</t>
  </si>
  <si>
    <t>15</t>
  </si>
  <si>
    <t>8</t>
  </si>
  <si>
    <t>16</t>
  </si>
  <si>
    <t>Larry (5pm-9:45pm)</t>
  </si>
  <si>
    <t>greeter</t>
  </si>
  <si>
    <t>Playbook Sports -SG</t>
  </si>
  <si>
    <t>Playbook Sports</t>
  </si>
  <si>
    <t>FIELD RENTAL
NO PHOTOS</t>
  </si>
  <si>
    <t>N/A</t>
  </si>
  <si>
    <t>Vertex Zarek Johnson</t>
  </si>
  <si>
    <t>Ted (Sean)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</si>
  <si>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</si>
  <si>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>Bohn</t>
  </si>
  <si>
    <r>
      <t xml:space="preserve">Group photo per person
</t>
    </r>
    <r>
      <rPr>
        <b/>
        <sz val="8"/>
        <color rgb="FFFF0000"/>
        <rFont val="Calibri"/>
        <family val="2"/>
        <scheme val="minor"/>
      </rPr>
      <t>MAY BE NO PHOTOS?</t>
    </r>
  </si>
  <si>
    <r>
      <t>Group photo per Group</t>
    </r>
    <r>
      <rPr>
        <sz val="7"/>
        <color rgb="FFFF0000"/>
        <rFont val="Calibri"/>
        <family val="2"/>
        <scheme val="minor"/>
      </rPr>
      <t xml:space="preserve"> (per person because it was done that way yesterday)</t>
    </r>
  </si>
  <si>
    <t>Group VIP photo → [NE GAP]; 
Print → one 5x7 / GROUP 
Printed {45} 22 &amp; 23; Rastered 4170 &amp; 4166</t>
  </si>
  <si>
    <t>Group VIP photo → [NE GAP]; 
Print → one 5x7 / person 
Printed {63} 37 &amp; 26; Rastered 4184 &amp; 4187</t>
  </si>
  <si>
    <t>Group VIP photo → [NE GAP]; 
Print → one 5x7 / GROUP 
Printed [81} 40 &amp; 41; Rastered 4178 &amp; 4175</t>
  </si>
  <si>
    <t>4507-08 no print</t>
  </si>
  <si>
    <t>Group VIP photo → [NE GAP]; 
Print → one 5x7 / person 
Printed; Rastered; NOT ON LEGENDS SCHEDULE</t>
  </si>
  <si>
    <t>no print 4558</t>
  </si>
  <si>
    <t>4587 no print/eye closed; printed extra sheet</t>
  </si>
  <si>
    <t>Group VIP photo → [NE GAP]; 
Print → one 5x7 / person 
Printed 32; Rastered 4191</t>
  </si>
  <si>
    <t>no print 4606, 4613, 4599; Bart sttd half group left early</t>
  </si>
  <si>
    <t>no photos</t>
  </si>
  <si>
    <r>
      <t>Group VIP photo → [NE GAP]; 
Print → one 5x7 /</t>
    </r>
    <r>
      <rPr>
        <b/>
        <sz val="7"/>
        <color rgb="FFFF0000"/>
        <rFont val="Calibri"/>
        <family val="2"/>
      </rPr>
      <t xml:space="preserve"> GROUP</t>
    </r>
    <r>
      <rPr>
        <b/>
        <sz val="7"/>
        <color theme="1"/>
        <rFont val="Calibri"/>
        <family val="2"/>
      </rPr>
      <t xml:space="preserve"> 
Printed {45} 22 &amp; 23; Rastered 4170 &amp; 4166</t>
    </r>
  </si>
  <si>
    <r>
      <t>Group VIP photo → [NE GAP]; 
Print → one 5x7 /</t>
    </r>
    <r>
      <rPr>
        <b/>
        <sz val="7"/>
        <color rgb="FFFF0000"/>
        <rFont val="Calibri"/>
        <family val="2"/>
      </rPr>
      <t xml:space="preserve"> person </t>
    </r>
    <r>
      <rPr>
        <b/>
        <sz val="7"/>
        <color theme="1"/>
        <rFont val="Calibri"/>
        <family val="2"/>
      </rPr>
      <t xml:space="preserve">
Printed {63} 37 &amp; 26; Rastered 4184 &amp; 4187</t>
    </r>
  </si>
  <si>
    <r>
      <t xml:space="preserve">Group VIP photo → [NE GAP]; 
Print → one 5x7 / </t>
    </r>
    <r>
      <rPr>
        <b/>
        <sz val="7"/>
        <color rgb="FFFF0000"/>
        <rFont val="Calibri"/>
        <family val="2"/>
      </rPr>
      <t>GROUP</t>
    </r>
    <r>
      <rPr>
        <sz val="7"/>
        <color theme="1"/>
        <rFont val="Calibri"/>
        <family val="2"/>
      </rPr>
      <t xml:space="preserve"> </t>
    </r>
    <r>
      <rPr>
        <b/>
        <sz val="7"/>
        <color theme="1"/>
        <rFont val="Calibri"/>
        <family val="2"/>
      </rPr>
      <t xml:space="preserve">
Printed [81} 40 &amp; 41; Rastered 4178 &amp; 4175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</si>
  <si>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 Rastered;</t>
    </r>
    <r>
      <rPr>
        <b/>
        <sz val="7"/>
        <color rgb="FFFF0000"/>
        <rFont val="Calibri"/>
        <family val="2"/>
      </rPr>
      <t xml:space="preserve"> NOT ON LEGENDS SCHEDULE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</si>
  <si>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32; Rastered 4191</t>
    </r>
  </si>
  <si>
    <r>
      <t xml:space="preserve">Group photo per person
</t>
    </r>
    <r>
      <rPr>
        <b/>
        <sz val="8"/>
        <color rgb="FFFF0000"/>
        <rFont val="Calibri"/>
        <family val="2"/>
        <scheme val="minor"/>
      </rPr>
      <t>DID NOT COME FOR PICS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</si>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</sst>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7"/>
      <color theme="1"/>
      <name val="Calibri"/>
      <family val="2"/>
    </font>
    <font>
      <b/>
      <sz val="11"/>
      <color theme="2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2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0" fontId="1" fillId="14" borderId="3" xfId="0" applyFont="1" applyFill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22" borderId="3" xfId="0" applyFont="1" applyFill="1" applyBorder="1" applyAlignment="1">
      <alignment horizontal="center" vertic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3" borderId="53" xfId="0" applyNumberFormat="1" applyFont="1" applyFill="1" applyBorder="1" applyAlignment="1">
      <alignment horizontal="center" vertical="center"/>
    </xf>
    <xf numFmtId="0" fontId="4" fillId="8" borderId="54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 wrapText="1"/>
    </xf>
    <xf numFmtId="0" fontId="4" fillId="2" borderId="32" xfId="0" applyFont="1" applyFill="1" applyBorder="1"/>
    <xf numFmtId="0" fontId="4" fillId="2" borderId="52" xfId="0" applyFont="1" applyFill="1" applyBorder="1"/>
    <xf numFmtId="0" fontId="4" fillId="8" borderId="54" xfId="0" applyFont="1" applyFill="1" applyBorder="1" applyAlignment="1">
      <alignment horizontal="center" vertical="center" wrapText="1"/>
    </xf>
    <xf numFmtId="20" fontId="4" fillId="0" borderId="53" xfId="0" applyNumberFormat="1" applyFont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20" fontId="4" fillId="2" borderId="53" xfId="0" applyNumberFormat="1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 wrapText="1"/>
    </xf>
    <xf numFmtId="20" fontId="4" fillId="0" borderId="53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4" fillId="0" borderId="54" xfId="0" applyFont="1" applyBorder="1" applyAlignment="1">
      <alignment horizontal="center"/>
    </xf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20" fontId="4" fillId="18" borderId="53" xfId="0" applyNumberFormat="1" applyFont="1" applyFill="1" applyBorder="1" applyAlignment="1">
      <alignment horizontal="center"/>
    </xf>
    <xf numFmtId="0" fontId="4" fillId="18" borderId="54" xfId="0" applyFont="1" applyFill="1" applyBorder="1" applyAlignment="1">
      <alignment horizontal="center"/>
    </xf>
    <xf numFmtId="3" fontId="4" fillId="18" borderId="54" xfId="0" applyNumberFormat="1" applyFont="1" applyFill="1" applyBorder="1" applyAlignment="1">
      <alignment horizontal="center"/>
    </xf>
    <xf numFmtId="0" fontId="24" fillId="18" borderId="9" xfId="0" applyFont="1" applyFill="1" applyBorder="1" applyAlignment="1">
      <alignment horizontal="center" wrapText="1"/>
    </xf>
    <xf numFmtId="20" fontId="4" fillId="3" borderId="8" xfId="0" applyNumberFormat="1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4" fillId="3" borderId="14" xfId="0" applyFont="1" applyFill="1" applyBorder="1" applyAlignment="1">
      <alignment horizontal="center" wrapText="1"/>
    </xf>
    <xf numFmtId="0" fontId="4" fillId="2" borderId="27" xfId="0" applyFont="1" applyFill="1" applyBorder="1"/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2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3" borderId="3" xfId="0" applyNumberFormat="1" applyFont="1" applyFill="1" applyBorder="1"/>
    <xf numFmtId="49" fontId="4" fillId="8" borderId="5" xfId="0" applyNumberFormat="1" applyFont="1" applyFill="1" applyBorder="1" applyAlignment="1">
      <alignment wrapText="1"/>
    </xf>
    <xf numFmtId="0" fontId="0" fillId="2" borderId="0" xfId="0" applyFill="1"/>
    <xf numFmtId="49" fontId="4" fillId="8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2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18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0" borderId="72" xfId="0" applyNumberFormat="1" applyFont="1" applyBorder="1"/>
    <xf numFmtId="49" fontId="4" fillId="18" borderId="3" xfId="0" applyNumberFormat="1" applyFont="1" applyFill="1" applyBorder="1" applyAlignment="1">
      <alignment horizontal="left" wrapText="1"/>
    </xf>
    <xf numFmtId="49" fontId="4" fillId="0" borderId="5" xfId="0" applyNumberFormat="1" applyFont="1" applyBorder="1"/>
    <xf numFmtId="49" fontId="4" fillId="18" borderId="3" xfId="0" applyNumberFormat="1" applyFont="1" applyFill="1" applyBorder="1" applyAlignment="1">
      <alignment horizontal="left"/>
    </xf>
    <xf numFmtId="49" fontId="53" fillId="0" borderId="5" xfId="0" applyNumberFormat="1" applyFont="1" applyBorder="1"/>
    <xf numFmtId="49" fontId="4" fillId="18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18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3" fillId="0" borderId="15" xfId="0" applyNumberFormat="1" applyFont="1" applyBorder="1"/>
    <xf numFmtId="0" fontId="54" fillId="0" borderId="0" xfId="0" applyFont="1"/>
    <xf numFmtId="0" fontId="49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6" fillId="6" borderId="32" xfId="0" applyFont="1" applyFill="1" applyBorder="1" applyAlignment="1">
      <alignment vertical="center" wrapText="1"/>
    </xf>
    <xf numFmtId="0" fontId="56" fillId="6" borderId="43" xfId="0" applyFont="1" applyFill="1" applyBorder="1" applyAlignment="1">
      <alignment vertical="center" wrapText="1"/>
    </xf>
    <xf numFmtId="0" fontId="58" fillId="0" borderId="43" xfId="0" applyFont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58" fillId="27" borderId="43" xfId="0" applyFont="1" applyFill="1" applyBorder="1" applyAlignment="1">
      <alignment vertical="center" wrapText="1"/>
    </xf>
    <xf numFmtId="0" fontId="58" fillId="27" borderId="27" xfId="0" applyFont="1" applyFill="1" applyBorder="1" applyAlignment="1">
      <alignment vertical="center" wrapText="1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3" fillId="28" borderId="42" xfId="0" applyFont="1" applyFill="1" applyBorder="1" applyAlignment="1">
      <alignment horizontal="center" vertical="center" textRotation="90"/>
    </xf>
    <xf numFmtId="0" fontId="3" fillId="28" borderId="44" xfId="0" applyFont="1" applyFill="1" applyBorder="1" applyAlignment="1">
      <alignment horizontal="center" vertical="center" textRotation="90"/>
    </xf>
    <xf numFmtId="0" fontId="3" fillId="28" borderId="18" xfId="0" applyFont="1" applyFill="1" applyBorder="1" applyAlignment="1">
      <alignment horizontal="center" vertical="center" textRotation="90"/>
    </xf>
    <xf numFmtId="0" fontId="59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8" borderId="42" xfId="0" applyFont="1" applyFill="1" applyBorder="1" applyAlignment="1">
      <alignment horizontal="center" vertical="center"/>
    </xf>
    <xf numFmtId="0" fontId="4" fillId="28" borderId="44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0" fontId="59" fillId="24" borderId="3" xfId="0" applyFont="1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0" fillId="30" borderId="3" xfId="0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D5FF"/>
      <color rgb="FFFF66FF"/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6590-1164-4DC7-B11E-5D9802E43DBA}">
  <dimension ref="A1:G34"/>
  <sheetViews>
    <sheetView topLeftCell="A3" zoomScale="125" zoomScaleNormal="125" workbookViewId="0">
      <selection activeCell="F14" sqref="F14:F15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7.28515625" customWidth="1"/>
    <col min="5" max="5" width="24.140625" customWidth="1"/>
    <col min="6" max="6" width="13.85546875" customWidth="1"/>
    <col min="7" max="7" width="19.5703125" style="300" customWidth="1"/>
  </cols>
  <sheetData>
    <row r="1" spans="1:7" ht="24.75" customHeight="1" thickBot="1" x14ac:dyDescent="0.3">
      <c r="A1" s="390" t="s">
        <v>86</v>
      </c>
      <c r="B1" s="391"/>
      <c r="C1" s="391"/>
      <c r="D1" s="391"/>
      <c r="E1" s="392"/>
      <c r="F1" s="299"/>
    </row>
    <row r="2" spans="1:7" ht="15.75" thickBot="1" x14ac:dyDescent="0.3">
      <c r="A2" s="301" t="s">
        <v>0</v>
      </c>
      <c r="B2" s="302" t="s">
        <v>16</v>
      </c>
      <c r="C2" s="302" t="s">
        <v>2</v>
      </c>
      <c r="D2" s="302" t="s">
        <v>1</v>
      </c>
      <c r="E2" s="303" t="s">
        <v>87</v>
      </c>
      <c r="F2" s="299" t="s">
        <v>15</v>
      </c>
      <c r="G2" s="304"/>
    </row>
    <row r="3" spans="1:7" ht="45.75" customHeight="1" x14ac:dyDescent="0.25">
      <c r="A3" s="305">
        <v>0.41666666666666669</v>
      </c>
      <c r="B3" s="306" t="s">
        <v>88</v>
      </c>
      <c r="C3" s="307">
        <v>84</v>
      </c>
      <c r="D3" s="307" t="s">
        <v>4</v>
      </c>
      <c r="E3" s="308" t="s">
        <v>89</v>
      </c>
      <c r="F3" s="309" t="s">
        <v>90</v>
      </c>
      <c r="G3" s="304"/>
    </row>
    <row r="4" spans="1:7" ht="43.5" customHeight="1" x14ac:dyDescent="0.25">
      <c r="A4" s="305">
        <v>0.42708333333333331</v>
      </c>
      <c r="B4" s="306" t="s">
        <v>91</v>
      </c>
      <c r="C4" s="307">
        <v>75</v>
      </c>
      <c r="D4" s="307" t="s">
        <v>4</v>
      </c>
      <c r="E4" s="308" t="s">
        <v>92</v>
      </c>
      <c r="F4" s="310" t="s">
        <v>93</v>
      </c>
      <c r="G4" s="304"/>
    </row>
    <row r="5" spans="1:7" ht="29.25" customHeight="1" x14ac:dyDescent="0.25">
      <c r="A5" s="305">
        <v>0.4375</v>
      </c>
      <c r="B5" s="311" t="s">
        <v>94</v>
      </c>
      <c r="C5" s="307">
        <v>96</v>
      </c>
      <c r="D5" s="307" t="s">
        <v>4</v>
      </c>
      <c r="E5" s="308" t="s">
        <v>89</v>
      </c>
      <c r="F5" s="310" t="s">
        <v>95</v>
      </c>
      <c r="G5" s="304"/>
    </row>
    <row r="6" spans="1:7" ht="21" customHeight="1" x14ac:dyDescent="0.25">
      <c r="A6" s="312">
        <v>0.45833333333333331</v>
      </c>
      <c r="B6" s="313" t="s">
        <v>96</v>
      </c>
      <c r="C6" s="314">
        <v>25</v>
      </c>
      <c r="D6" s="314" t="s">
        <v>97</v>
      </c>
      <c r="E6" s="315"/>
      <c r="F6" s="310" t="s">
        <v>98</v>
      </c>
      <c r="G6" s="304"/>
    </row>
    <row r="7" spans="1:7" ht="21" customHeight="1" x14ac:dyDescent="0.25">
      <c r="A7" s="312">
        <v>0.5</v>
      </c>
      <c r="B7" s="313" t="s">
        <v>96</v>
      </c>
      <c r="C7" s="313">
        <v>25</v>
      </c>
      <c r="D7" s="313" t="s">
        <v>97</v>
      </c>
      <c r="E7" s="316"/>
      <c r="F7" s="310" t="s">
        <v>99</v>
      </c>
      <c r="G7" s="304"/>
    </row>
    <row r="8" spans="1:7" ht="22.5" customHeight="1" x14ac:dyDescent="0.25">
      <c r="A8" s="317">
        <v>0.51041666666666663</v>
      </c>
      <c r="B8" s="313" t="s">
        <v>78</v>
      </c>
      <c r="C8" s="313">
        <v>35</v>
      </c>
      <c r="D8" s="313" t="s">
        <v>77</v>
      </c>
      <c r="E8" s="318"/>
      <c r="F8" s="310" t="s">
        <v>28</v>
      </c>
      <c r="G8" s="304"/>
    </row>
    <row r="9" spans="1:7" ht="21" customHeight="1" x14ac:dyDescent="0.25">
      <c r="A9" s="317">
        <v>0.52083333333333337</v>
      </c>
      <c r="B9" s="313" t="s">
        <v>78</v>
      </c>
      <c r="C9" s="313">
        <v>35</v>
      </c>
      <c r="D9" s="313" t="s">
        <v>77</v>
      </c>
      <c r="E9" s="318"/>
      <c r="F9" s="310" t="s">
        <v>100</v>
      </c>
      <c r="G9" s="304"/>
    </row>
    <row r="10" spans="1:7" ht="21" customHeight="1" x14ac:dyDescent="0.25">
      <c r="A10" s="317">
        <v>0.53125</v>
      </c>
      <c r="B10" s="313" t="s">
        <v>78</v>
      </c>
      <c r="C10" s="313">
        <v>35</v>
      </c>
      <c r="D10" s="313" t="s">
        <v>77</v>
      </c>
      <c r="E10" s="318"/>
      <c r="F10" s="310" t="s">
        <v>3</v>
      </c>
      <c r="G10" s="304"/>
    </row>
    <row r="11" spans="1:7" ht="21" customHeight="1" x14ac:dyDescent="0.25">
      <c r="A11" s="317">
        <v>4.1666666666666664E-2</v>
      </c>
      <c r="B11" s="313" t="s">
        <v>78</v>
      </c>
      <c r="C11" s="313">
        <v>35</v>
      </c>
      <c r="D11" s="313" t="s">
        <v>77</v>
      </c>
      <c r="E11" s="318"/>
      <c r="F11" s="310" t="s">
        <v>101</v>
      </c>
      <c r="G11" s="304"/>
    </row>
    <row r="12" spans="1:7" ht="21" customHeight="1" x14ac:dyDescent="0.25">
      <c r="A12" s="317">
        <v>5.2083333333333336E-2</v>
      </c>
      <c r="B12" s="313" t="s">
        <v>78</v>
      </c>
      <c r="C12" s="313">
        <v>35</v>
      </c>
      <c r="D12" s="313" t="s">
        <v>77</v>
      </c>
      <c r="E12" s="318"/>
      <c r="F12" s="310" t="s">
        <v>102</v>
      </c>
      <c r="G12" s="304"/>
    </row>
    <row r="13" spans="1:7" ht="21" customHeight="1" x14ac:dyDescent="0.25">
      <c r="A13" s="319">
        <v>6.25E-2</v>
      </c>
      <c r="B13" s="313" t="s">
        <v>78</v>
      </c>
      <c r="C13" s="313">
        <v>35</v>
      </c>
      <c r="D13" s="313" t="s">
        <v>77</v>
      </c>
      <c r="E13" s="320"/>
      <c r="F13" s="310" t="s">
        <v>103</v>
      </c>
      <c r="G13" s="304"/>
    </row>
    <row r="14" spans="1:7" ht="21" customHeight="1" x14ac:dyDescent="0.25">
      <c r="A14" s="319">
        <v>8.3333333333333329E-2</v>
      </c>
      <c r="B14" s="313" t="s">
        <v>78</v>
      </c>
      <c r="C14" s="313">
        <v>35</v>
      </c>
      <c r="D14" s="313" t="s">
        <v>77</v>
      </c>
      <c r="E14" s="320"/>
      <c r="F14" s="310" t="s">
        <v>98</v>
      </c>
      <c r="G14" s="304"/>
    </row>
    <row r="15" spans="1:7" ht="21" customHeight="1" x14ac:dyDescent="0.25">
      <c r="A15" s="319">
        <v>0.125</v>
      </c>
      <c r="B15" s="321" t="s">
        <v>78</v>
      </c>
      <c r="C15" s="321">
        <v>35</v>
      </c>
      <c r="D15" s="321" t="s">
        <v>77</v>
      </c>
      <c r="E15" s="320"/>
      <c r="F15" s="310" t="s">
        <v>100</v>
      </c>
      <c r="G15" s="304"/>
    </row>
    <row r="16" spans="1:7" ht="28.5" customHeight="1" x14ac:dyDescent="0.25">
      <c r="A16" s="322">
        <v>0.14583333333333334</v>
      </c>
      <c r="B16" s="323" t="s">
        <v>104</v>
      </c>
      <c r="C16" s="324">
        <v>40</v>
      </c>
      <c r="D16" s="324" t="s">
        <v>4</v>
      </c>
      <c r="E16" s="325" t="s">
        <v>105</v>
      </c>
      <c r="F16" s="310" t="s">
        <v>106</v>
      </c>
      <c r="G16" s="304"/>
    </row>
    <row r="17" spans="1:7" ht="21" customHeight="1" x14ac:dyDescent="0.25">
      <c r="A17" s="319">
        <v>0.16666666666666666</v>
      </c>
      <c r="B17" s="321" t="s">
        <v>78</v>
      </c>
      <c r="C17" s="321">
        <v>35</v>
      </c>
      <c r="D17" s="321" t="s">
        <v>107</v>
      </c>
      <c r="E17" s="320"/>
      <c r="F17" s="310" t="s">
        <v>102</v>
      </c>
      <c r="G17" s="304"/>
    </row>
    <row r="18" spans="1:7" ht="27.75" customHeight="1" x14ac:dyDescent="0.25">
      <c r="A18" s="326">
        <v>0.22916666666666666</v>
      </c>
      <c r="B18" s="327" t="s">
        <v>108</v>
      </c>
      <c r="C18" s="328">
        <v>1000</v>
      </c>
      <c r="D18" s="327" t="s">
        <v>4</v>
      </c>
      <c r="E18" s="329" t="s">
        <v>109</v>
      </c>
      <c r="F18" s="310"/>
      <c r="G18" s="304"/>
    </row>
    <row r="19" spans="1:7" ht="43.5" customHeight="1" thickBot="1" x14ac:dyDescent="0.3">
      <c r="A19" s="330">
        <v>0.25</v>
      </c>
      <c r="B19" s="331" t="s">
        <v>110</v>
      </c>
      <c r="C19" s="332">
        <v>35</v>
      </c>
      <c r="D19" s="332" t="s">
        <v>4</v>
      </c>
      <c r="E19" s="333" t="s">
        <v>111</v>
      </c>
      <c r="F19" s="334" t="s">
        <v>112</v>
      </c>
      <c r="G19" s="304"/>
    </row>
    <row r="20" spans="1:7" ht="15.75" thickBot="1" x14ac:dyDescent="0.3">
      <c r="A20" s="335"/>
      <c r="B20" s="336"/>
      <c r="C20" s="337"/>
      <c r="D20" s="338"/>
      <c r="E20" s="339"/>
      <c r="F20" s="340"/>
    </row>
    <row r="21" spans="1:7" x14ac:dyDescent="0.25">
      <c r="A21" s="341" t="s">
        <v>113</v>
      </c>
      <c r="B21" s="342" t="s">
        <v>114</v>
      </c>
      <c r="C21" s="343"/>
      <c r="D21" s="344" t="s">
        <v>115</v>
      </c>
      <c r="E21" s="345"/>
      <c r="F21" s="346"/>
    </row>
    <row r="22" spans="1:7" x14ac:dyDescent="0.25">
      <c r="A22" s="347" t="s">
        <v>116</v>
      </c>
      <c r="B22" s="348" t="s">
        <v>117</v>
      </c>
      <c r="C22" s="349"/>
      <c r="D22" s="350" t="s">
        <v>118</v>
      </c>
      <c r="E22" s="343"/>
      <c r="F22" s="346"/>
    </row>
    <row r="23" spans="1:7" x14ac:dyDescent="0.25">
      <c r="A23" s="347" t="s">
        <v>119</v>
      </c>
      <c r="B23" s="351" t="s">
        <v>120</v>
      </c>
      <c r="C23" s="349"/>
      <c r="D23" s="350" t="s">
        <v>121</v>
      </c>
      <c r="E23" s="352" t="s">
        <v>122</v>
      </c>
      <c r="F23" s="353"/>
    </row>
    <row r="24" spans="1:7" x14ac:dyDescent="0.25">
      <c r="A24" s="347" t="s">
        <v>123</v>
      </c>
      <c r="B24" s="343" t="s">
        <v>124</v>
      </c>
      <c r="C24" s="349"/>
      <c r="D24" s="350" t="s">
        <v>125</v>
      </c>
      <c r="E24" s="354" t="s">
        <v>126</v>
      </c>
      <c r="F24" s="353"/>
    </row>
    <row r="25" spans="1:7" x14ac:dyDescent="0.25">
      <c r="A25" s="355" t="s">
        <v>127</v>
      </c>
      <c r="B25" s="356" t="s">
        <v>128</v>
      </c>
      <c r="C25" s="357"/>
      <c r="D25" s="358" t="s">
        <v>127</v>
      </c>
      <c r="E25" s="359"/>
      <c r="F25" s="353"/>
    </row>
    <row r="26" spans="1:7" ht="15.75" thickBot="1" x14ac:dyDescent="0.3">
      <c r="A26" s="360" t="s">
        <v>129</v>
      </c>
      <c r="B26" s="336"/>
      <c r="C26" s="361"/>
      <c r="D26" s="362" t="s">
        <v>129</v>
      </c>
      <c r="E26" s="363" t="s">
        <v>130</v>
      </c>
      <c r="F26" s="353"/>
    </row>
    <row r="27" spans="1:7" x14ac:dyDescent="0.25">
      <c r="A27" s="364" t="s">
        <v>131</v>
      </c>
      <c r="B27" s="365" t="s">
        <v>132</v>
      </c>
      <c r="C27" s="366"/>
      <c r="D27" s="366" t="s">
        <v>133</v>
      </c>
      <c r="E27" s="367"/>
    </row>
    <row r="28" spans="1:7" ht="30" x14ac:dyDescent="0.25">
      <c r="A28" s="347" t="s">
        <v>134</v>
      </c>
      <c r="B28" s="368" t="s">
        <v>135</v>
      </c>
      <c r="C28" s="349"/>
      <c r="D28" s="349" t="s">
        <v>136</v>
      </c>
      <c r="E28" s="369"/>
    </row>
    <row r="29" spans="1:7" x14ac:dyDescent="0.25">
      <c r="A29" s="347" t="s">
        <v>137</v>
      </c>
      <c r="B29" s="370" t="s">
        <v>138</v>
      </c>
      <c r="C29" s="349"/>
      <c r="D29" s="349" t="s">
        <v>139</v>
      </c>
      <c r="E29" s="371"/>
    </row>
    <row r="30" spans="1:7" x14ac:dyDescent="0.25">
      <c r="A30" s="347" t="s">
        <v>140</v>
      </c>
      <c r="B30" s="370"/>
      <c r="C30" s="349"/>
      <c r="D30" s="349" t="s">
        <v>141</v>
      </c>
      <c r="E30" s="369"/>
    </row>
    <row r="31" spans="1:7" x14ac:dyDescent="0.25">
      <c r="A31" s="355" t="s">
        <v>127</v>
      </c>
      <c r="B31" s="372" t="s">
        <v>142</v>
      </c>
      <c r="C31" s="356"/>
      <c r="D31" s="356" t="s">
        <v>143</v>
      </c>
      <c r="E31" s="373"/>
    </row>
    <row r="32" spans="1:7" ht="15.75" thickBot="1" x14ac:dyDescent="0.3">
      <c r="A32" s="360" t="s">
        <v>129</v>
      </c>
      <c r="B32" s="374" t="s">
        <v>144</v>
      </c>
      <c r="C32" s="375"/>
      <c r="D32" s="376" t="s">
        <v>127</v>
      </c>
      <c r="E32" s="377"/>
    </row>
    <row r="33" spans="2:5" x14ac:dyDescent="0.25">
      <c r="B33" s="378"/>
      <c r="E33" s="378"/>
    </row>
    <row r="34" spans="2:5" x14ac:dyDescent="0.25">
      <c r="B34" s="378"/>
      <c r="E34" s="378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C62"/>
  <sheetViews>
    <sheetView topLeftCell="A4" zoomScale="125" zoomScaleNormal="125" workbookViewId="0">
      <selection activeCell="D8" sqref="D8:D22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2" style="297" hidden="1" customWidth="1"/>
  </cols>
  <sheetData>
    <row r="1" spans="1:28" ht="16.5" thickBot="1" x14ac:dyDescent="0.3">
      <c r="A1" s="401" t="s">
        <v>75</v>
      </c>
      <c r="B1" s="401"/>
      <c r="C1" s="401"/>
      <c r="D1" s="401"/>
      <c r="E1" s="401"/>
      <c r="F1" s="401"/>
      <c r="G1" s="402"/>
      <c r="H1" s="405" t="s">
        <v>19</v>
      </c>
      <c r="I1" s="406"/>
      <c r="J1" s="406"/>
      <c r="K1" s="406"/>
      <c r="L1" s="406"/>
      <c r="M1" s="406"/>
      <c r="N1" s="406"/>
      <c r="O1" s="406"/>
      <c r="P1" s="407"/>
    </row>
    <row r="2" spans="1:28" ht="16.5" thickBot="1" x14ac:dyDescent="0.3">
      <c r="A2" s="403"/>
      <c r="B2" s="403"/>
      <c r="C2" s="403"/>
      <c r="D2" s="403"/>
      <c r="E2" s="403"/>
      <c r="F2" s="403"/>
      <c r="G2" s="404"/>
      <c r="H2" s="408" t="s">
        <v>8</v>
      </c>
      <c r="I2" s="410" t="s">
        <v>21</v>
      </c>
      <c r="J2" s="411"/>
      <c r="K2" s="430" t="s">
        <v>8</v>
      </c>
      <c r="L2" s="432" t="s">
        <v>20</v>
      </c>
      <c r="M2" s="433"/>
      <c r="N2" s="412" t="s">
        <v>8</v>
      </c>
      <c r="O2" s="414" t="s">
        <v>4</v>
      </c>
      <c r="P2" s="415"/>
      <c r="Q2" s="439" t="s">
        <v>9</v>
      </c>
      <c r="R2" s="440"/>
      <c r="S2" s="441"/>
      <c r="T2" s="42"/>
      <c r="U2" s="442" t="s">
        <v>5</v>
      </c>
      <c r="V2" s="444" t="s">
        <v>6</v>
      </c>
      <c r="W2" s="393" t="s">
        <v>7</v>
      </c>
      <c r="X2" s="393" t="s">
        <v>24</v>
      </c>
      <c r="Y2" s="442" t="s">
        <v>70</v>
      </c>
      <c r="Z2" s="393" t="s">
        <v>11</v>
      </c>
      <c r="AA2" s="416" t="s">
        <v>23</v>
      </c>
    </row>
    <row r="3" spans="1:28" ht="28.5" x14ac:dyDescent="0.25">
      <c r="A3" s="43" t="s">
        <v>0</v>
      </c>
      <c r="B3" s="119" t="s">
        <v>16</v>
      </c>
      <c r="C3" s="45" t="s">
        <v>2</v>
      </c>
      <c r="D3" s="46" t="s">
        <v>67</v>
      </c>
      <c r="E3" s="132" t="s">
        <v>1</v>
      </c>
      <c r="F3" s="47" t="s">
        <v>18</v>
      </c>
      <c r="G3" s="125" t="s">
        <v>15</v>
      </c>
      <c r="H3" s="409"/>
      <c r="I3" s="34" t="s">
        <v>13</v>
      </c>
      <c r="J3" s="35" t="s">
        <v>14</v>
      </c>
      <c r="K3" s="431"/>
      <c r="L3" s="36" t="s">
        <v>13</v>
      </c>
      <c r="M3" s="37" t="s">
        <v>14</v>
      </c>
      <c r="N3" s="413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43"/>
      <c r="V3" s="445"/>
      <c r="W3" s="394"/>
      <c r="X3" s="394"/>
      <c r="Y3" s="443"/>
      <c r="Z3" s="394"/>
      <c r="AA3" s="417"/>
    </row>
    <row r="4" spans="1:28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</row>
    <row r="5" spans="1:28" ht="26.25" customHeight="1" x14ac:dyDescent="0.25">
      <c r="A5" s="59">
        <v>0.41666666666666669</v>
      </c>
      <c r="B5" s="123" t="s">
        <v>79</v>
      </c>
      <c r="C5" s="61">
        <v>84</v>
      </c>
      <c r="D5" s="61" t="s">
        <v>10</v>
      </c>
      <c r="E5" s="137" t="s">
        <v>4</v>
      </c>
      <c r="F5" s="63" t="s">
        <v>85</v>
      </c>
      <c r="G5" s="130" t="s">
        <v>90</v>
      </c>
      <c r="H5" s="32" t="s">
        <v>10</v>
      </c>
      <c r="I5" s="17" t="s">
        <v>10</v>
      </c>
      <c r="J5" s="18" t="s">
        <v>10</v>
      </c>
      <c r="K5" s="33" t="s">
        <v>10</v>
      </c>
      <c r="L5" s="17" t="s">
        <v>10</v>
      </c>
      <c r="M5" s="18" t="s">
        <v>10</v>
      </c>
      <c r="N5" s="102"/>
      <c r="O5" s="17"/>
      <c r="P5" s="18"/>
      <c r="Q5" s="38" t="s">
        <v>10</v>
      </c>
      <c r="R5" s="39" t="s">
        <v>10</v>
      </c>
      <c r="S5" s="98"/>
      <c r="T5" s="13" t="s">
        <v>10</v>
      </c>
      <c r="U5" s="27" t="s">
        <v>10</v>
      </c>
      <c r="V5" s="28" t="s">
        <v>10</v>
      </c>
      <c r="W5" s="29" t="s">
        <v>10</v>
      </c>
      <c r="X5" s="29" t="s">
        <v>10</v>
      </c>
      <c r="Y5" s="27" t="s">
        <v>10</v>
      </c>
      <c r="Z5" s="29" t="s">
        <v>10</v>
      </c>
      <c r="AA5" s="16" t="s">
        <v>10</v>
      </c>
    </row>
    <row r="6" spans="1:28" ht="26.25" customHeight="1" x14ac:dyDescent="0.25">
      <c r="A6" s="59">
        <v>0.42708333333333331</v>
      </c>
      <c r="B6" s="123" t="s">
        <v>80</v>
      </c>
      <c r="C6" s="61">
        <v>75</v>
      </c>
      <c r="D6" s="61" t="s">
        <v>10</v>
      </c>
      <c r="E6" s="137" t="s">
        <v>4</v>
      </c>
      <c r="F6" s="63" t="s">
        <v>85</v>
      </c>
      <c r="G6" s="130" t="s">
        <v>93</v>
      </c>
      <c r="H6" s="32" t="s">
        <v>10</v>
      </c>
      <c r="I6" s="17" t="s">
        <v>10</v>
      </c>
      <c r="J6" s="18" t="s">
        <v>10</v>
      </c>
      <c r="K6" s="33" t="s">
        <v>10</v>
      </c>
      <c r="L6" s="17" t="s">
        <v>10</v>
      </c>
      <c r="M6" s="18" t="s">
        <v>10</v>
      </c>
      <c r="N6" s="102"/>
      <c r="O6" s="17"/>
      <c r="P6" s="18"/>
      <c r="Q6" s="38" t="s">
        <v>10</v>
      </c>
      <c r="R6" s="39" t="s">
        <v>10</v>
      </c>
      <c r="S6" s="98"/>
      <c r="T6" s="13" t="s">
        <v>10</v>
      </c>
      <c r="U6" s="27" t="s">
        <v>10</v>
      </c>
      <c r="V6" s="28" t="s">
        <v>10</v>
      </c>
      <c r="W6" s="29" t="s">
        <v>10</v>
      </c>
      <c r="X6" s="29" t="s">
        <v>10</v>
      </c>
      <c r="Y6" s="27" t="s">
        <v>10</v>
      </c>
      <c r="Z6" s="29" t="s">
        <v>10</v>
      </c>
      <c r="AA6" s="16" t="s">
        <v>10</v>
      </c>
    </row>
    <row r="7" spans="1:28" ht="26.25" customHeight="1" x14ac:dyDescent="0.25">
      <c r="A7" s="59">
        <v>0.4375</v>
      </c>
      <c r="B7" s="123" t="s">
        <v>81</v>
      </c>
      <c r="C7" s="61">
        <v>96</v>
      </c>
      <c r="D7" s="61" t="s">
        <v>10</v>
      </c>
      <c r="E7" s="137" t="s">
        <v>82</v>
      </c>
      <c r="F7" s="63" t="s">
        <v>150</v>
      </c>
      <c r="G7" s="130" t="s">
        <v>95</v>
      </c>
      <c r="H7" s="32" t="s">
        <v>10</v>
      </c>
      <c r="I7" s="17" t="s">
        <v>10</v>
      </c>
      <c r="J7" s="18" t="s">
        <v>10</v>
      </c>
      <c r="K7" s="33" t="s">
        <v>10</v>
      </c>
      <c r="L7" s="17" t="s">
        <v>10</v>
      </c>
      <c r="M7" s="18" t="s">
        <v>10</v>
      </c>
      <c r="N7" s="102"/>
      <c r="O7" s="17"/>
      <c r="P7" s="18"/>
      <c r="Q7" s="38" t="s">
        <v>10</v>
      </c>
      <c r="R7" s="39" t="s">
        <v>10</v>
      </c>
      <c r="S7" s="98"/>
      <c r="T7" s="13" t="s">
        <v>10</v>
      </c>
      <c r="U7" s="27" t="s">
        <v>10</v>
      </c>
      <c r="V7" s="28" t="s">
        <v>10</v>
      </c>
      <c r="W7" s="29" t="s">
        <v>10</v>
      </c>
      <c r="X7" s="29" t="s">
        <v>10</v>
      </c>
      <c r="Y7" s="27" t="s">
        <v>10</v>
      </c>
      <c r="Z7" s="29" t="s">
        <v>10</v>
      </c>
      <c r="AA7" s="16" t="s">
        <v>10</v>
      </c>
    </row>
    <row r="8" spans="1:28" ht="20.100000000000001" customHeight="1" x14ac:dyDescent="0.25">
      <c r="A8" s="51">
        <v>0.45833333333333331</v>
      </c>
      <c r="B8" s="121" t="s">
        <v>76</v>
      </c>
      <c r="C8" s="379">
        <v>35</v>
      </c>
      <c r="D8" s="296">
        <f>C8-AB8</f>
        <v>12</v>
      </c>
      <c r="E8" s="134" t="s">
        <v>77</v>
      </c>
      <c r="F8" s="53"/>
      <c r="G8" s="127" t="s">
        <v>98</v>
      </c>
      <c r="H8" s="32"/>
      <c r="I8" s="19"/>
      <c r="J8" s="20"/>
      <c r="K8" s="33" t="s">
        <v>10</v>
      </c>
      <c r="L8" s="19" t="s">
        <v>10</v>
      </c>
      <c r="M8" s="20" t="s">
        <v>10</v>
      </c>
      <c r="N8" s="102" t="s">
        <v>10</v>
      </c>
      <c r="O8" s="19" t="s">
        <v>10</v>
      </c>
      <c r="P8" s="20" t="s">
        <v>10</v>
      </c>
      <c r="Q8" s="38"/>
      <c r="R8" s="39" t="s">
        <v>10</v>
      </c>
      <c r="S8" s="98" t="s">
        <v>10</v>
      </c>
      <c r="T8" s="31">
        <f t="shared" ref="T8:T20" si="0">A8+TIME(2,0,0)</f>
        <v>0.54166666666666663</v>
      </c>
      <c r="U8" s="66"/>
      <c r="V8" s="67"/>
      <c r="W8" s="68"/>
      <c r="X8" s="68"/>
      <c r="Y8" s="66"/>
      <c r="Z8" s="68"/>
      <c r="AA8" s="69"/>
      <c r="AB8" s="297">
        <v>23</v>
      </c>
    </row>
    <row r="9" spans="1:28" ht="20.100000000000001" customHeight="1" x14ac:dyDescent="0.25">
      <c r="A9" s="51">
        <v>0.5</v>
      </c>
      <c r="B9" s="121" t="s">
        <v>76</v>
      </c>
      <c r="C9" s="380">
        <v>35</v>
      </c>
      <c r="D9" s="296">
        <f t="shared" ref="D9:D20" si="1">C9-AB9</f>
        <v>18</v>
      </c>
      <c r="E9" s="134" t="s">
        <v>77</v>
      </c>
      <c r="F9" s="53"/>
      <c r="G9" s="127" t="s">
        <v>99</v>
      </c>
      <c r="H9" s="32"/>
      <c r="I9" s="19"/>
      <c r="J9" s="20"/>
      <c r="K9" s="33"/>
      <c r="L9" s="19"/>
      <c r="M9" s="20"/>
      <c r="N9" s="102" t="s">
        <v>10</v>
      </c>
      <c r="O9" s="19" t="s">
        <v>10</v>
      </c>
      <c r="P9" s="20" t="s">
        <v>10</v>
      </c>
      <c r="Q9" s="38"/>
      <c r="R9" s="39" t="s">
        <v>10</v>
      </c>
      <c r="S9" s="98" t="s">
        <v>10</v>
      </c>
      <c r="T9" s="31">
        <f t="shared" si="0"/>
        <v>0.58333333333333337</v>
      </c>
      <c r="U9" s="66"/>
      <c r="V9" s="67"/>
      <c r="W9" s="68"/>
      <c r="X9" s="68"/>
      <c r="Y9" s="66"/>
      <c r="Z9" s="68"/>
      <c r="AA9" s="69"/>
      <c r="AB9" s="297">
        <v>17</v>
      </c>
    </row>
    <row r="10" spans="1:28" ht="26.25" customHeight="1" x14ac:dyDescent="0.25">
      <c r="A10" s="59">
        <v>0.5</v>
      </c>
      <c r="B10" s="123" t="s">
        <v>83</v>
      </c>
      <c r="C10" s="61">
        <v>20</v>
      </c>
      <c r="D10" s="61" t="s">
        <v>10</v>
      </c>
      <c r="E10" s="137" t="s">
        <v>4</v>
      </c>
      <c r="F10" s="63" t="s">
        <v>85</v>
      </c>
      <c r="G10" s="130" t="s">
        <v>151</v>
      </c>
      <c r="H10" s="32" t="s">
        <v>10</v>
      </c>
      <c r="I10" s="17" t="s">
        <v>10</v>
      </c>
      <c r="J10" s="18" t="s">
        <v>10</v>
      </c>
      <c r="K10" s="33" t="s">
        <v>10</v>
      </c>
      <c r="L10" s="17" t="s">
        <v>10</v>
      </c>
      <c r="M10" s="18" t="s">
        <v>10</v>
      </c>
      <c r="N10" s="102"/>
      <c r="O10" s="17"/>
      <c r="P10" s="18"/>
      <c r="Q10" s="38" t="s">
        <v>10</v>
      </c>
      <c r="R10" s="39" t="s">
        <v>10</v>
      </c>
      <c r="S10" s="98"/>
      <c r="T10" s="13" t="s">
        <v>10</v>
      </c>
      <c r="U10" s="27" t="s">
        <v>10</v>
      </c>
      <c r="V10" s="28" t="s">
        <v>10</v>
      </c>
      <c r="W10" s="29" t="s">
        <v>10</v>
      </c>
      <c r="X10" s="29" t="s">
        <v>10</v>
      </c>
      <c r="Y10" s="27" t="s">
        <v>10</v>
      </c>
      <c r="Z10" s="29" t="s">
        <v>10</v>
      </c>
      <c r="AA10" s="16" t="s">
        <v>10</v>
      </c>
    </row>
    <row r="11" spans="1:28" ht="20.100000000000001" customHeight="1" x14ac:dyDescent="0.25">
      <c r="A11" s="51">
        <v>0.51041666666666663</v>
      </c>
      <c r="B11" s="121" t="s">
        <v>78</v>
      </c>
      <c r="C11" s="298">
        <v>45</v>
      </c>
      <c r="D11" s="296">
        <f t="shared" si="1"/>
        <v>15</v>
      </c>
      <c r="E11" s="134" t="s">
        <v>77</v>
      </c>
      <c r="F11" s="53"/>
      <c r="G11" s="127" t="s">
        <v>28</v>
      </c>
      <c r="H11" s="32"/>
      <c r="I11" s="19"/>
      <c r="J11" s="20"/>
      <c r="K11" s="33"/>
      <c r="L11" s="19"/>
      <c r="M11" s="20"/>
      <c r="N11" s="102" t="s">
        <v>10</v>
      </c>
      <c r="O11" s="19" t="s">
        <v>10</v>
      </c>
      <c r="P11" s="20" t="s">
        <v>10</v>
      </c>
      <c r="Q11" s="38"/>
      <c r="R11" s="39" t="s">
        <v>10</v>
      </c>
      <c r="S11" s="98" t="s">
        <v>10</v>
      </c>
      <c r="T11" s="31">
        <f t="shared" ref="T11" si="2">A11+TIME(2,0,0)</f>
        <v>0.59375</v>
      </c>
      <c r="U11" s="66"/>
      <c r="V11" s="67"/>
      <c r="W11" s="68"/>
      <c r="X11" s="68"/>
      <c r="Y11" s="66"/>
      <c r="Z11" s="68"/>
      <c r="AA11" s="69"/>
      <c r="AB11" s="297">
        <v>30</v>
      </c>
    </row>
    <row r="12" spans="1:28" ht="20.100000000000001" customHeight="1" x14ac:dyDescent="0.25">
      <c r="A12" s="51">
        <v>0.52083333333333337</v>
      </c>
      <c r="B12" s="121" t="s">
        <v>78</v>
      </c>
      <c r="C12" s="298">
        <v>45</v>
      </c>
      <c r="D12" s="296">
        <f t="shared" si="1"/>
        <v>45</v>
      </c>
      <c r="E12" s="134" t="s">
        <v>77</v>
      </c>
      <c r="F12" s="53"/>
      <c r="G12" s="127" t="s">
        <v>100</v>
      </c>
      <c r="H12" s="32"/>
      <c r="I12" s="19"/>
      <c r="J12" s="20"/>
      <c r="K12" s="33"/>
      <c r="L12" s="19"/>
      <c r="M12" s="20"/>
      <c r="N12" s="102" t="s">
        <v>10</v>
      </c>
      <c r="O12" s="19" t="s">
        <v>10</v>
      </c>
      <c r="P12" s="20" t="s">
        <v>10</v>
      </c>
      <c r="Q12" s="38"/>
      <c r="R12" s="39" t="s">
        <v>10</v>
      </c>
      <c r="S12" s="98" t="s">
        <v>10</v>
      </c>
      <c r="T12" s="31">
        <f t="shared" si="0"/>
        <v>0.60416666666666674</v>
      </c>
      <c r="U12" s="66"/>
      <c r="V12" s="67"/>
      <c r="W12" s="68"/>
      <c r="X12" s="68"/>
      <c r="Y12" s="66"/>
      <c r="Z12" s="68"/>
      <c r="AA12" s="69"/>
      <c r="AB12" s="297">
        <v>0</v>
      </c>
    </row>
    <row r="13" spans="1:28" ht="20.100000000000001" customHeight="1" x14ac:dyDescent="0.25">
      <c r="A13" s="51">
        <v>0.53125</v>
      </c>
      <c r="B13" s="121" t="s">
        <v>78</v>
      </c>
      <c r="C13" s="298">
        <v>45</v>
      </c>
      <c r="D13" s="296">
        <f t="shared" si="1"/>
        <v>8</v>
      </c>
      <c r="E13" s="134" t="s">
        <v>77</v>
      </c>
      <c r="F13" s="53"/>
      <c r="G13" s="127" t="s">
        <v>3</v>
      </c>
      <c r="H13" s="32"/>
      <c r="I13" s="19"/>
      <c r="J13" s="20"/>
      <c r="K13" s="33"/>
      <c r="L13" s="19"/>
      <c r="M13" s="20"/>
      <c r="N13" s="102" t="s">
        <v>10</v>
      </c>
      <c r="O13" s="19" t="s">
        <v>10</v>
      </c>
      <c r="P13" s="20" t="s">
        <v>10</v>
      </c>
      <c r="Q13" s="38"/>
      <c r="R13" s="39" t="s">
        <v>10</v>
      </c>
      <c r="S13" s="98" t="s">
        <v>10</v>
      </c>
      <c r="T13" s="31">
        <f t="shared" si="0"/>
        <v>0.61458333333333337</v>
      </c>
      <c r="U13" s="66"/>
      <c r="V13" s="67"/>
      <c r="W13" s="68"/>
      <c r="X13" s="68"/>
      <c r="Y13" s="66"/>
      <c r="Z13" s="68"/>
      <c r="AA13" s="69"/>
      <c r="AB13" s="297">
        <v>37</v>
      </c>
    </row>
    <row r="14" spans="1:28" ht="20.100000000000001" customHeight="1" x14ac:dyDescent="0.25">
      <c r="A14" s="51">
        <v>4.1666666666666664E-2</v>
      </c>
      <c r="B14" s="121" t="s">
        <v>78</v>
      </c>
      <c r="C14" s="298">
        <v>45</v>
      </c>
      <c r="D14" s="296">
        <f t="shared" si="1"/>
        <v>44</v>
      </c>
      <c r="E14" s="134" t="s">
        <v>77</v>
      </c>
      <c r="F14" s="53"/>
      <c r="G14" s="127" t="s">
        <v>101</v>
      </c>
      <c r="H14" s="32"/>
      <c r="I14" s="19"/>
      <c r="J14" s="20"/>
      <c r="K14" s="33"/>
      <c r="L14" s="19"/>
      <c r="M14" s="20"/>
      <c r="N14" s="102" t="s">
        <v>10</v>
      </c>
      <c r="O14" s="19" t="s">
        <v>10</v>
      </c>
      <c r="P14" s="20" t="s">
        <v>10</v>
      </c>
      <c r="Q14" s="38"/>
      <c r="R14" s="39" t="s">
        <v>10</v>
      </c>
      <c r="S14" s="98" t="s">
        <v>10</v>
      </c>
      <c r="T14" s="31">
        <f t="shared" si="0"/>
        <v>0.125</v>
      </c>
      <c r="U14" s="66"/>
      <c r="V14" s="67"/>
      <c r="W14" s="68"/>
      <c r="X14" s="68"/>
      <c r="Y14" s="66"/>
      <c r="Z14" s="68"/>
      <c r="AA14" s="69"/>
      <c r="AB14" s="297">
        <v>1</v>
      </c>
    </row>
    <row r="15" spans="1:28" ht="20.100000000000001" customHeight="1" x14ac:dyDescent="0.25">
      <c r="A15" s="51">
        <v>5.2083333333333336E-2</v>
      </c>
      <c r="B15" s="121" t="s">
        <v>78</v>
      </c>
      <c r="C15" s="298">
        <v>45</v>
      </c>
      <c r="D15" s="296">
        <f t="shared" si="1"/>
        <v>14</v>
      </c>
      <c r="E15" s="134" t="s">
        <v>77</v>
      </c>
      <c r="F15" s="53"/>
      <c r="G15" s="127" t="s">
        <v>102</v>
      </c>
      <c r="H15" s="32"/>
      <c r="I15" s="19"/>
      <c r="J15" s="20"/>
      <c r="K15" s="33"/>
      <c r="L15" s="19"/>
      <c r="M15" s="20"/>
      <c r="N15" s="102" t="s">
        <v>10</v>
      </c>
      <c r="O15" s="19" t="s">
        <v>10</v>
      </c>
      <c r="P15" s="20" t="s">
        <v>10</v>
      </c>
      <c r="Q15" s="38"/>
      <c r="R15" s="39" t="s">
        <v>10</v>
      </c>
      <c r="S15" s="98" t="s">
        <v>10</v>
      </c>
      <c r="T15" s="31">
        <f t="shared" si="0"/>
        <v>0.13541666666666666</v>
      </c>
      <c r="U15" s="66"/>
      <c r="V15" s="67"/>
      <c r="W15" s="68"/>
      <c r="X15" s="68"/>
      <c r="Y15" s="66"/>
      <c r="Z15" s="68"/>
      <c r="AA15" s="69"/>
      <c r="AB15" s="297">
        <v>31</v>
      </c>
    </row>
    <row r="16" spans="1:28" ht="20.100000000000001" customHeight="1" x14ac:dyDescent="0.25">
      <c r="A16" s="51">
        <v>6.25E-2</v>
      </c>
      <c r="B16" s="121" t="s">
        <v>78</v>
      </c>
      <c r="C16" s="298">
        <v>45</v>
      </c>
      <c r="D16" s="296">
        <f t="shared" si="1"/>
        <v>37</v>
      </c>
      <c r="E16" s="134" t="s">
        <v>77</v>
      </c>
      <c r="F16" s="53"/>
      <c r="G16" s="127" t="s">
        <v>103</v>
      </c>
      <c r="H16" s="32"/>
      <c r="I16" s="19"/>
      <c r="J16" s="20"/>
      <c r="K16" s="33"/>
      <c r="L16" s="19"/>
      <c r="M16" s="20"/>
      <c r="N16" s="102" t="s">
        <v>10</v>
      </c>
      <c r="O16" s="19" t="s">
        <v>10</v>
      </c>
      <c r="P16" s="20" t="s">
        <v>10</v>
      </c>
      <c r="Q16" s="38"/>
      <c r="R16" s="39" t="s">
        <v>10</v>
      </c>
      <c r="S16" s="98" t="s">
        <v>10</v>
      </c>
      <c r="T16" s="31">
        <f t="shared" si="0"/>
        <v>0.14583333333333331</v>
      </c>
      <c r="U16" s="66"/>
      <c r="V16" s="67"/>
      <c r="W16" s="68"/>
      <c r="X16" s="68"/>
      <c r="Y16" s="66"/>
      <c r="Z16" s="68"/>
      <c r="AA16" s="69"/>
      <c r="AB16" s="297">
        <v>8</v>
      </c>
    </row>
    <row r="17" spans="1:28" ht="20.100000000000001" customHeight="1" x14ac:dyDescent="0.25">
      <c r="A17" s="51">
        <v>8.3333333333333329E-2</v>
      </c>
      <c r="B17" s="121" t="s">
        <v>78</v>
      </c>
      <c r="C17" s="298">
        <v>45</v>
      </c>
      <c r="D17" s="296">
        <f t="shared" si="1"/>
        <v>38</v>
      </c>
      <c r="E17" s="134" t="s">
        <v>77</v>
      </c>
      <c r="F17" s="53"/>
      <c r="G17" s="127" t="s">
        <v>98</v>
      </c>
      <c r="H17" s="32"/>
      <c r="I17" s="19"/>
      <c r="J17" s="20"/>
      <c r="K17" s="33"/>
      <c r="L17" s="19"/>
      <c r="M17" s="20"/>
      <c r="N17" s="102" t="s">
        <v>10</v>
      </c>
      <c r="O17" s="19" t="s">
        <v>10</v>
      </c>
      <c r="P17" s="20" t="s">
        <v>10</v>
      </c>
      <c r="Q17" s="38"/>
      <c r="R17" s="39" t="s">
        <v>10</v>
      </c>
      <c r="S17" s="98" t="s">
        <v>10</v>
      </c>
      <c r="T17" s="31">
        <f t="shared" si="0"/>
        <v>0.16666666666666666</v>
      </c>
      <c r="U17" s="66"/>
      <c r="V17" s="67"/>
      <c r="W17" s="68"/>
      <c r="X17" s="68"/>
      <c r="Y17" s="66"/>
      <c r="Z17" s="68"/>
      <c r="AA17" s="69"/>
      <c r="AB17" s="297">
        <v>7</v>
      </c>
    </row>
    <row r="18" spans="1:28" ht="20.100000000000001" customHeight="1" x14ac:dyDescent="0.25">
      <c r="A18" s="51">
        <v>0.125</v>
      </c>
      <c r="B18" s="121" t="s">
        <v>78</v>
      </c>
      <c r="C18" s="298">
        <v>45</v>
      </c>
      <c r="D18" s="296">
        <f t="shared" si="1"/>
        <v>34</v>
      </c>
      <c r="E18" s="134" t="s">
        <v>77</v>
      </c>
      <c r="F18" s="53"/>
      <c r="G18" s="127" t="s">
        <v>100</v>
      </c>
      <c r="H18" s="32"/>
      <c r="I18" s="19"/>
      <c r="J18" s="20"/>
      <c r="K18" s="33"/>
      <c r="L18" s="19"/>
      <c r="M18" s="20"/>
      <c r="N18" s="102" t="s">
        <v>10</v>
      </c>
      <c r="O18" s="19" t="s">
        <v>10</v>
      </c>
      <c r="P18" s="20" t="s">
        <v>10</v>
      </c>
      <c r="Q18" s="38"/>
      <c r="R18" s="39" t="s">
        <v>10</v>
      </c>
      <c r="S18" s="98" t="s">
        <v>10</v>
      </c>
      <c r="T18" s="31">
        <f t="shared" si="0"/>
        <v>0.20833333333333331</v>
      </c>
      <c r="U18" s="66"/>
      <c r="V18" s="67"/>
      <c r="W18" s="68"/>
      <c r="X18" s="68"/>
      <c r="Y18" s="66"/>
      <c r="Z18" s="68"/>
      <c r="AA18" s="69"/>
      <c r="AB18" s="297">
        <v>11</v>
      </c>
    </row>
    <row r="19" spans="1:28" ht="26.25" customHeight="1" x14ac:dyDescent="0.25">
      <c r="A19" s="59">
        <v>0.14583333333333334</v>
      </c>
      <c r="B19" s="123" t="s">
        <v>84</v>
      </c>
      <c r="C19" s="61">
        <v>40</v>
      </c>
      <c r="D19" s="61" t="s">
        <v>10</v>
      </c>
      <c r="E19" s="137" t="s">
        <v>4</v>
      </c>
      <c r="F19" s="63" t="s">
        <v>85</v>
      </c>
      <c r="G19" s="130" t="s">
        <v>106</v>
      </c>
      <c r="H19" s="32" t="s">
        <v>10</v>
      </c>
      <c r="I19" s="17" t="s">
        <v>10</v>
      </c>
      <c r="J19" s="18" t="s">
        <v>10</v>
      </c>
      <c r="K19" s="33" t="s">
        <v>10</v>
      </c>
      <c r="L19" s="17" t="s">
        <v>10</v>
      </c>
      <c r="M19" s="18" t="s">
        <v>10</v>
      </c>
      <c r="N19" s="102"/>
      <c r="O19" s="17"/>
      <c r="P19" s="18"/>
      <c r="Q19" s="38" t="s">
        <v>10</v>
      </c>
      <c r="R19" s="39" t="s">
        <v>10</v>
      </c>
      <c r="S19" s="98"/>
      <c r="T19" s="13" t="s">
        <v>10</v>
      </c>
      <c r="U19" s="27" t="s">
        <v>10</v>
      </c>
      <c r="V19" s="28" t="s">
        <v>10</v>
      </c>
      <c r="W19" s="29" t="s">
        <v>10</v>
      </c>
      <c r="X19" s="29" t="s">
        <v>10</v>
      </c>
      <c r="Y19" s="27" t="s">
        <v>10</v>
      </c>
      <c r="Z19" s="29" t="s">
        <v>10</v>
      </c>
      <c r="AA19" s="16" t="s">
        <v>10</v>
      </c>
    </row>
    <row r="20" spans="1:28" ht="20.100000000000001" customHeight="1" x14ac:dyDescent="0.25">
      <c r="A20" s="51">
        <v>0.16666666666666666</v>
      </c>
      <c r="B20" s="121" t="s">
        <v>78</v>
      </c>
      <c r="C20" s="298">
        <v>45</v>
      </c>
      <c r="D20" s="296">
        <f t="shared" si="1"/>
        <v>29</v>
      </c>
      <c r="E20" s="134" t="s">
        <v>77</v>
      </c>
      <c r="F20" s="53"/>
      <c r="G20" s="127" t="s">
        <v>102</v>
      </c>
      <c r="H20" s="32"/>
      <c r="I20" s="19"/>
      <c r="J20" s="20"/>
      <c r="K20" s="33"/>
      <c r="L20" s="19"/>
      <c r="M20" s="20"/>
      <c r="N20" s="102" t="s">
        <v>10</v>
      </c>
      <c r="O20" s="19" t="s">
        <v>10</v>
      </c>
      <c r="P20" s="20" t="s">
        <v>10</v>
      </c>
      <c r="Q20" s="38"/>
      <c r="R20" s="39" t="s">
        <v>10</v>
      </c>
      <c r="S20" s="98" t="s">
        <v>10</v>
      </c>
      <c r="T20" s="31">
        <f t="shared" si="0"/>
        <v>0.25</v>
      </c>
      <c r="U20" s="66"/>
      <c r="V20" s="67"/>
      <c r="W20" s="68"/>
      <c r="X20" s="68"/>
      <c r="Y20" s="66"/>
      <c r="Z20" s="68"/>
      <c r="AA20" s="69"/>
      <c r="AB20" s="297">
        <v>16</v>
      </c>
    </row>
    <row r="21" spans="1:28" ht="21" customHeight="1" x14ac:dyDescent="0.25">
      <c r="A21" s="83">
        <v>0.20833333333333334</v>
      </c>
      <c r="B21" s="84" t="s">
        <v>145</v>
      </c>
      <c r="C21" s="85">
        <v>1000</v>
      </c>
      <c r="D21" s="85" t="s">
        <v>10</v>
      </c>
      <c r="E21" s="136" t="s">
        <v>4</v>
      </c>
      <c r="F21" s="87" t="s">
        <v>146</v>
      </c>
      <c r="G21" s="129" t="s">
        <v>147</v>
      </c>
      <c r="H21" s="89" t="s">
        <v>10</v>
      </c>
      <c r="I21" s="90" t="s">
        <v>10</v>
      </c>
      <c r="J21" s="91" t="s">
        <v>10</v>
      </c>
      <c r="K21" s="89" t="s">
        <v>10</v>
      </c>
      <c r="L21" s="90" t="s">
        <v>10</v>
      </c>
      <c r="M21" s="91" t="s">
        <v>10</v>
      </c>
      <c r="N21" s="89" t="s">
        <v>10</v>
      </c>
      <c r="O21" s="90" t="s">
        <v>10</v>
      </c>
      <c r="P21" s="91" t="s">
        <v>10</v>
      </c>
      <c r="Q21" s="92" t="s">
        <v>10</v>
      </c>
      <c r="R21" s="92" t="s">
        <v>10</v>
      </c>
      <c r="S21" s="92" t="s">
        <v>10</v>
      </c>
      <c r="T21" s="93" t="s">
        <v>10</v>
      </c>
      <c r="U21" s="97" t="s">
        <v>10</v>
      </c>
      <c r="V21" s="94" t="s">
        <v>10</v>
      </c>
      <c r="W21" s="95" t="s">
        <v>10</v>
      </c>
      <c r="X21" s="95" t="s">
        <v>10</v>
      </c>
      <c r="Y21" s="97" t="s">
        <v>10</v>
      </c>
      <c r="Z21" s="95" t="s">
        <v>10</v>
      </c>
      <c r="AA21" s="96" t="s">
        <v>10</v>
      </c>
    </row>
    <row r="22" spans="1:28" ht="21" customHeight="1" x14ac:dyDescent="0.25">
      <c r="A22" s="83">
        <v>0.25</v>
      </c>
      <c r="B22" s="84" t="s">
        <v>148</v>
      </c>
      <c r="C22" s="85">
        <v>35</v>
      </c>
      <c r="D22" s="85" t="s">
        <v>10</v>
      </c>
      <c r="E22" s="136" t="s">
        <v>4</v>
      </c>
      <c r="F22" s="87" t="s">
        <v>152</v>
      </c>
      <c r="G22" s="129" t="s">
        <v>149</v>
      </c>
      <c r="H22" s="89" t="s">
        <v>10</v>
      </c>
      <c r="I22" s="90" t="s">
        <v>10</v>
      </c>
      <c r="J22" s="91" t="s">
        <v>10</v>
      </c>
      <c r="K22" s="89" t="s">
        <v>10</v>
      </c>
      <c r="L22" s="90" t="s">
        <v>10</v>
      </c>
      <c r="M22" s="91" t="s">
        <v>10</v>
      </c>
      <c r="N22" s="89" t="s">
        <v>10</v>
      </c>
      <c r="O22" s="90" t="s">
        <v>10</v>
      </c>
      <c r="P22" s="91" t="s">
        <v>10</v>
      </c>
      <c r="Q22" s="92" t="s">
        <v>10</v>
      </c>
      <c r="R22" s="92" t="s">
        <v>10</v>
      </c>
      <c r="S22" s="92" t="s">
        <v>10</v>
      </c>
      <c r="T22" s="93" t="s">
        <v>10</v>
      </c>
      <c r="U22" s="97" t="s">
        <v>10</v>
      </c>
      <c r="V22" s="94" t="s">
        <v>10</v>
      </c>
      <c r="W22" s="95" t="s">
        <v>10</v>
      </c>
      <c r="X22" s="95" t="s">
        <v>10</v>
      </c>
      <c r="Y22" s="97" t="s">
        <v>10</v>
      </c>
      <c r="Z22" s="95" t="s">
        <v>10</v>
      </c>
      <c r="AA22" s="96" t="s">
        <v>10</v>
      </c>
    </row>
    <row r="23" spans="1:28" ht="20.100000000000001" hidden="1" customHeight="1" x14ac:dyDescent="0.25">
      <c r="A23" s="51"/>
      <c r="B23" s="121"/>
      <c r="C23" s="58"/>
      <c r="D23" s="296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ref="T23:T40" si="3">A23+TIME(2,0,0)</f>
        <v>8.3333333333333329E-2</v>
      </c>
      <c r="U23" s="66"/>
      <c r="V23" s="67"/>
      <c r="W23" s="68"/>
      <c r="X23" s="68"/>
      <c r="Y23" s="66"/>
      <c r="Z23" s="68"/>
      <c r="AA23" s="69"/>
    </row>
    <row r="24" spans="1:28" ht="20.100000000000001" hidden="1" customHeight="1" x14ac:dyDescent="0.25">
      <c r="A24" s="51"/>
      <c r="B24" s="121"/>
      <c r="C24" s="58"/>
      <c r="D24" s="296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3"/>
        <v>8.3333333333333329E-2</v>
      </c>
      <c r="U24" s="66"/>
      <c r="V24" s="67"/>
      <c r="W24" s="68"/>
      <c r="X24" s="68"/>
      <c r="Y24" s="66"/>
      <c r="Z24" s="68"/>
      <c r="AA24" s="69"/>
    </row>
    <row r="25" spans="1:28" ht="20.100000000000001" hidden="1" customHeight="1" x14ac:dyDescent="0.25">
      <c r="A25" s="51"/>
      <c r="B25" s="121"/>
      <c r="C25" s="58"/>
      <c r="D25" s="296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si="3"/>
        <v>8.3333333333333329E-2</v>
      </c>
      <c r="U25" s="66"/>
      <c r="V25" s="67"/>
      <c r="W25" s="68"/>
      <c r="X25" s="68"/>
      <c r="Y25" s="66"/>
      <c r="Z25" s="68"/>
      <c r="AA25" s="69"/>
    </row>
    <row r="26" spans="1:28" ht="20.100000000000001" hidden="1" customHeight="1" x14ac:dyDescent="0.25">
      <c r="A26" s="51"/>
      <c r="B26" s="121"/>
      <c r="C26" s="58"/>
      <c r="D26" s="296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3"/>
        <v>8.3333333333333329E-2</v>
      </c>
      <c r="U26" s="66"/>
      <c r="V26" s="67"/>
      <c r="W26" s="68"/>
      <c r="X26" s="68"/>
      <c r="Y26" s="66"/>
      <c r="Z26" s="68"/>
      <c r="AA26" s="69"/>
    </row>
    <row r="27" spans="1:28" ht="20.100000000000001" hidden="1" customHeight="1" x14ac:dyDescent="0.25">
      <c r="A27" s="51"/>
      <c r="B27" s="121"/>
      <c r="C27" s="58"/>
      <c r="D27" s="296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3"/>
        <v>8.3333333333333329E-2</v>
      </c>
      <c r="U27" s="66"/>
      <c r="V27" s="67"/>
      <c r="W27" s="68"/>
      <c r="X27" s="68"/>
      <c r="Y27" s="66"/>
      <c r="Z27" s="68"/>
      <c r="AA27" s="69"/>
    </row>
    <row r="28" spans="1:28" ht="20.100000000000001" hidden="1" customHeight="1" x14ac:dyDescent="0.25">
      <c r="A28" s="51"/>
      <c r="B28" s="121"/>
      <c r="C28" s="58"/>
      <c r="D28" s="296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3"/>
        <v>8.3333333333333329E-2</v>
      </c>
      <c r="U28" s="66"/>
      <c r="V28" s="67"/>
      <c r="W28" s="68"/>
      <c r="X28" s="68"/>
      <c r="Y28" s="66"/>
      <c r="Z28" s="68"/>
      <c r="AA28" s="69"/>
    </row>
    <row r="29" spans="1:28" ht="20.100000000000001" hidden="1" customHeight="1" x14ac:dyDescent="0.25">
      <c r="A29" s="51"/>
      <c r="B29" s="121"/>
      <c r="C29" s="58"/>
      <c r="D29" s="296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3"/>
        <v>8.3333333333333329E-2</v>
      </c>
      <c r="U29" s="66"/>
      <c r="V29" s="67"/>
      <c r="W29" s="68"/>
      <c r="X29" s="68"/>
      <c r="Y29" s="66"/>
      <c r="Z29" s="68"/>
      <c r="AA29" s="69"/>
    </row>
    <row r="30" spans="1:28" ht="20.100000000000001" hidden="1" customHeight="1" x14ac:dyDescent="0.25">
      <c r="A30" s="51"/>
      <c r="B30" s="121"/>
      <c r="C30" s="58"/>
      <c r="D30" s="296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3"/>
        <v>8.3333333333333329E-2</v>
      </c>
      <c r="U30" s="66"/>
      <c r="V30" s="67"/>
      <c r="W30" s="68"/>
      <c r="X30" s="68"/>
      <c r="Y30" s="66"/>
      <c r="Z30" s="68"/>
      <c r="AA30" s="69"/>
    </row>
    <row r="31" spans="1:28" ht="20.100000000000001" hidden="1" customHeight="1" x14ac:dyDescent="0.25">
      <c r="A31" s="51"/>
      <c r="B31" s="121"/>
      <c r="C31" s="58"/>
      <c r="D31" s="296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3"/>
        <v>8.3333333333333329E-2</v>
      </c>
      <c r="U31" s="66"/>
      <c r="V31" s="67"/>
      <c r="W31" s="68"/>
      <c r="X31" s="68"/>
      <c r="Y31" s="66"/>
      <c r="Z31" s="68"/>
      <c r="AA31" s="69"/>
    </row>
    <row r="32" spans="1:28" ht="20.100000000000001" hidden="1" customHeight="1" x14ac:dyDescent="0.25">
      <c r="A32" s="51"/>
      <c r="B32" s="121"/>
      <c r="C32" s="58"/>
      <c r="D32" s="296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3"/>
        <v>8.3333333333333329E-2</v>
      </c>
      <c r="U32" s="66"/>
      <c r="V32" s="67"/>
      <c r="W32" s="68"/>
      <c r="X32" s="68"/>
      <c r="Y32" s="66"/>
      <c r="Z32" s="68"/>
      <c r="AA32" s="69"/>
    </row>
    <row r="33" spans="1:27" ht="20.100000000000001" hidden="1" customHeight="1" x14ac:dyDescent="0.25">
      <c r="A33" s="51"/>
      <c r="B33" s="121"/>
      <c r="C33" s="58"/>
      <c r="D33" s="296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3"/>
        <v>8.3333333333333329E-2</v>
      </c>
      <c r="U33" s="66"/>
      <c r="V33" s="67"/>
      <c r="W33" s="68"/>
      <c r="X33" s="68"/>
      <c r="Y33" s="66"/>
      <c r="Z33" s="68"/>
      <c r="AA33" s="69"/>
    </row>
    <row r="34" spans="1:27" ht="20.100000000000001" hidden="1" customHeight="1" x14ac:dyDescent="0.25">
      <c r="A34" s="51"/>
      <c r="B34" s="121"/>
      <c r="C34" s="58"/>
      <c r="D34" s="296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3"/>
        <v>8.3333333333333329E-2</v>
      </c>
      <c r="U34" s="66"/>
      <c r="V34" s="67"/>
      <c r="W34" s="68"/>
      <c r="X34" s="68"/>
      <c r="Y34" s="66"/>
      <c r="Z34" s="68"/>
      <c r="AA34" s="69"/>
    </row>
    <row r="35" spans="1:27" ht="20.100000000000001" hidden="1" customHeight="1" x14ac:dyDescent="0.25">
      <c r="A35" s="51"/>
      <c r="B35" s="121"/>
      <c r="C35" s="58"/>
      <c r="D35" s="296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3"/>
        <v>8.3333333333333329E-2</v>
      </c>
      <c r="U35" s="66"/>
      <c r="V35" s="67"/>
      <c r="W35" s="68"/>
      <c r="X35" s="68"/>
      <c r="Y35" s="66"/>
      <c r="Z35" s="68"/>
      <c r="AA35" s="69"/>
    </row>
    <row r="36" spans="1:27" ht="20.100000000000001" hidden="1" customHeight="1" x14ac:dyDescent="0.25">
      <c r="A36" s="51"/>
      <c r="B36" s="121"/>
      <c r="C36" s="58"/>
      <c r="D36" s="296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3"/>
        <v>8.3333333333333329E-2</v>
      </c>
      <c r="U36" s="66"/>
      <c r="V36" s="67"/>
      <c r="W36" s="68"/>
      <c r="X36" s="68"/>
      <c r="Y36" s="66"/>
      <c r="Z36" s="68"/>
      <c r="AA36" s="69"/>
    </row>
    <row r="37" spans="1:27" ht="20.100000000000001" hidden="1" customHeight="1" x14ac:dyDescent="0.25">
      <c r="A37" s="51"/>
      <c r="B37" s="121"/>
      <c r="C37" s="58"/>
      <c r="D37" s="296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3"/>
        <v>8.3333333333333329E-2</v>
      </c>
      <c r="U37" s="66"/>
      <c r="V37" s="67"/>
      <c r="W37" s="68"/>
      <c r="X37" s="68"/>
      <c r="Y37" s="66"/>
      <c r="Z37" s="68"/>
      <c r="AA37" s="69"/>
    </row>
    <row r="38" spans="1:27" ht="20.100000000000001" hidden="1" customHeight="1" x14ac:dyDescent="0.25">
      <c r="A38" s="51"/>
      <c r="B38" s="121"/>
      <c r="C38" s="58"/>
      <c r="D38" s="296"/>
      <c r="E38" s="134"/>
      <c r="F38" s="53"/>
      <c r="G38" s="127"/>
      <c r="H38" s="32"/>
      <c r="I38" s="19"/>
      <c r="J38" s="20"/>
      <c r="K38" s="33"/>
      <c r="L38" s="19"/>
      <c r="M38" s="20"/>
      <c r="N38" s="102"/>
      <c r="O38" s="19"/>
      <c r="P38" s="20"/>
      <c r="Q38" s="38"/>
      <c r="R38" s="39"/>
      <c r="S38" s="98"/>
      <c r="T38" s="31">
        <f t="shared" si="3"/>
        <v>8.3333333333333329E-2</v>
      </c>
      <c r="U38" s="66"/>
      <c r="V38" s="67"/>
      <c r="W38" s="68"/>
      <c r="X38" s="68"/>
      <c r="Y38" s="66"/>
      <c r="Z38" s="68"/>
      <c r="AA38" s="69"/>
    </row>
    <row r="39" spans="1:27" ht="20.100000000000001" hidden="1" customHeight="1" x14ac:dyDescent="0.25">
      <c r="A39" s="51"/>
      <c r="B39" s="121"/>
      <c r="C39" s="58"/>
      <c r="D39" s="296"/>
      <c r="E39" s="134"/>
      <c r="F39" s="53"/>
      <c r="G39" s="127"/>
      <c r="H39" s="32"/>
      <c r="I39" s="19"/>
      <c r="J39" s="20"/>
      <c r="K39" s="33"/>
      <c r="L39" s="19"/>
      <c r="M39" s="20"/>
      <c r="N39" s="102"/>
      <c r="O39" s="19"/>
      <c r="P39" s="20"/>
      <c r="Q39" s="38"/>
      <c r="R39" s="39"/>
      <c r="S39" s="98"/>
      <c r="T39" s="31">
        <f t="shared" si="3"/>
        <v>8.3333333333333329E-2</v>
      </c>
      <c r="U39" s="66"/>
      <c r="V39" s="67"/>
      <c r="W39" s="68"/>
      <c r="X39" s="68"/>
      <c r="Y39" s="66"/>
      <c r="Z39" s="68"/>
      <c r="AA39" s="69"/>
    </row>
    <row r="40" spans="1:27" ht="20.100000000000001" hidden="1" customHeight="1" x14ac:dyDescent="0.25">
      <c r="A40" s="51"/>
      <c r="B40" s="121"/>
      <c r="C40" s="58"/>
      <c r="D40" s="296"/>
      <c r="E40" s="134"/>
      <c r="F40" s="53"/>
      <c r="G40" s="127"/>
      <c r="H40" s="32"/>
      <c r="I40" s="19"/>
      <c r="J40" s="20"/>
      <c r="K40" s="33"/>
      <c r="L40" s="19"/>
      <c r="M40" s="20"/>
      <c r="N40" s="102"/>
      <c r="O40" s="19"/>
      <c r="P40" s="20"/>
      <c r="Q40" s="38"/>
      <c r="R40" s="39"/>
      <c r="S40" s="98"/>
      <c r="T40" s="31">
        <f t="shared" si="3"/>
        <v>8.3333333333333329E-2</v>
      </c>
      <c r="U40" s="66"/>
      <c r="V40" s="67"/>
      <c r="W40" s="68"/>
      <c r="X40" s="68"/>
      <c r="Y40" s="66"/>
      <c r="Z40" s="68"/>
      <c r="AA40" s="69"/>
    </row>
    <row r="41" spans="1:27" ht="19.5" hidden="1" customHeight="1" x14ac:dyDescent="0.25">
      <c r="A41" s="70">
        <v>0.41666666666666669</v>
      </c>
      <c r="B41" s="122" t="s">
        <v>25</v>
      </c>
      <c r="C41" s="72">
        <v>25</v>
      </c>
      <c r="D41" s="292" t="s">
        <v>10</v>
      </c>
      <c r="E41" s="135" t="s">
        <v>26</v>
      </c>
      <c r="F41" s="73" t="s">
        <v>27</v>
      </c>
      <c r="G41" s="128" t="s">
        <v>28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79" t="s">
        <v>10</v>
      </c>
      <c r="Z41" s="81" t="s">
        <v>10</v>
      </c>
      <c r="AA41" s="82" t="s">
        <v>10</v>
      </c>
    </row>
    <row r="42" spans="1:27" ht="19.5" hidden="1" customHeight="1" x14ac:dyDescent="0.25">
      <c r="A42" s="70">
        <v>0.41666666666666669</v>
      </c>
      <c r="B42" s="122" t="s">
        <v>25</v>
      </c>
      <c r="C42" s="72">
        <v>24</v>
      </c>
      <c r="D42" s="292" t="s">
        <v>10</v>
      </c>
      <c r="E42" s="135" t="s">
        <v>26</v>
      </c>
      <c r="F42" s="73" t="s">
        <v>29</v>
      </c>
      <c r="G42" s="128" t="s">
        <v>3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79" t="s">
        <v>10</v>
      </c>
      <c r="Z42" s="81" t="s">
        <v>10</v>
      </c>
      <c r="AA42" s="82" t="s">
        <v>10</v>
      </c>
    </row>
    <row r="43" spans="1:27" ht="19.5" hidden="1" customHeight="1" x14ac:dyDescent="0.25">
      <c r="A43" s="70">
        <v>0.41666666666666669</v>
      </c>
      <c r="B43" s="122" t="s">
        <v>25</v>
      </c>
      <c r="C43" s="72">
        <v>24</v>
      </c>
      <c r="D43" s="292" t="s">
        <v>10</v>
      </c>
      <c r="E43" s="135" t="s">
        <v>26</v>
      </c>
      <c r="F43" s="73" t="s">
        <v>30</v>
      </c>
      <c r="G43" s="128" t="s">
        <v>31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79" t="s">
        <v>10</v>
      </c>
      <c r="Z43" s="81" t="s">
        <v>10</v>
      </c>
      <c r="AA43" s="82" t="s">
        <v>10</v>
      </c>
    </row>
    <row r="44" spans="1:27" ht="19.5" hidden="1" customHeight="1" x14ac:dyDescent="0.25">
      <c r="A44" s="70">
        <v>0.5</v>
      </c>
      <c r="B44" s="122" t="s">
        <v>32</v>
      </c>
      <c r="C44" s="72">
        <v>36</v>
      </c>
      <c r="D44" s="292" t="s">
        <v>10</v>
      </c>
      <c r="E44" s="135" t="s">
        <v>26</v>
      </c>
      <c r="F44" s="73" t="s">
        <v>33</v>
      </c>
      <c r="G44" s="128" t="s">
        <v>28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38" t="s">
        <v>10</v>
      </c>
      <c r="R44" s="39" t="s">
        <v>10</v>
      </c>
      <c r="S44" s="98" t="s">
        <v>10</v>
      </c>
      <c r="T44" s="78" t="s">
        <v>10</v>
      </c>
      <c r="U44" s="79" t="s">
        <v>10</v>
      </c>
      <c r="V44" s="80" t="s">
        <v>10</v>
      </c>
      <c r="W44" s="81" t="s">
        <v>10</v>
      </c>
      <c r="X44" s="81" t="s">
        <v>10</v>
      </c>
      <c r="Y44" s="79" t="s">
        <v>10</v>
      </c>
      <c r="Z44" s="81" t="s">
        <v>10</v>
      </c>
      <c r="AA44" s="82" t="s">
        <v>10</v>
      </c>
    </row>
    <row r="45" spans="1:27" ht="19.5" hidden="1" customHeight="1" x14ac:dyDescent="0.25">
      <c r="A45" s="70">
        <v>0.5</v>
      </c>
      <c r="B45" s="122" t="s">
        <v>32</v>
      </c>
      <c r="C45" s="72">
        <v>36</v>
      </c>
      <c r="D45" s="292" t="s">
        <v>10</v>
      </c>
      <c r="E45" s="135" t="s">
        <v>26</v>
      </c>
      <c r="F45" s="73" t="s">
        <v>34</v>
      </c>
      <c r="G45" s="128" t="s">
        <v>3</v>
      </c>
      <c r="H45" s="75" t="s">
        <v>10</v>
      </c>
      <c r="I45" s="76" t="s">
        <v>10</v>
      </c>
      <c r="J45" s="77" t="s">
        <v>10</v>
      </c>
      <c r="K45" s="75" t="s">
        <v>10</v>
      </c>
      <c r="L45" s="76" t="s">
        <v>10</v>
      </c>
      <c r="M45" s="77" t="s">
        <v>10</v>
      </c>
      <c r="N45" s="75" t="s">
        <v>10</v>
      </c>
      <c r="O45" s="76" t="s">
        <v>10</v>
      </c>
      <c r="P45" s="77" t="s">
        <v>10</v>
      </c>
      <c r="Q45" s="38" t="s">
        <v>10</v>
      </c>
      <c r="R45" s="39" t="s">
        <v>10</v>
      </c>
      <c r="S45" s="98" t="s">
        <v>10</v>
      </c>
      <c r="T45" s="78" t="s">
        <v>10</v>
      </c>
      <c r="U45" s="79" t="s">
        <v>10</v>
      </c>
      <c r="V45" s="80" t="s">
        <v>10</v>
      </c>
      <c r="W45" s="81" t="s">
        <v>10</v>
      </c>
      <c r="X45" s="81" t="s">
        <v>10</v>
      </c>
      <c r="Y45" s="79" t="s">
        <v>10</v>
      </c>
      <c r="Z45" s="81" t="s">
        <v>10</v>
      </c>
      <c r="AA45" s="82" t="s">
        <v>10</v>
      </c>
    </row>
    <row r="46" spans="1:27" ht="19.5" hidden="1" customHeight="1" x14ac:dyDescent="0.25">
      <c r="A46" s="70">
        <v>0.5</v>
      </c>
      <c r="B46" s="122" t="s">
        <v>32</v>
      </c>
      <c r="C46" s="72">
        <v>36</v>
      </c>
      <c r="D46" s="292" t="s">
        <v>10</v>
      </c>
      <c r="E46" s="135" t="s">
        <v>26</v>
      </c>
      <c r="F46" s="73" t="s">
        <v>35</v>
      </c>
      <c r="G46" s="128" t="s">
        <v>31</v>
      </c>
      <c r="H46" s="75" t="s">
        <v>10</v>
      </c>
      <c r="I46" s="76" t="s">
        <v>10</v>
      </c>
      <c r="J46" s="77" t="s">
        <v>10</v>
      </c>
      <c r="K46" s="75" t="s">
        <v>10</v>
      </c>
      <c r="L46" s="76" t="s">
        <v>10</v>
      </c>
      <c r="M46" s="77" t="s">
        <v>10</v>
      </c>
      <c r="N46" s="75" t="s">
        <v>10</v>
      </c>
      <c r="O46" s="76" t="s">
        <v>10</v>
      </c>
      <c r="P46" s="77" t="s">
        <v>10</v>
      </c>
      <c r="Q46" s="38" t="s">
        <v>10</v>
      </c>
      <c r="R46" s="39" t="s">
        <v>10</v>
      </c>
      <c r="S46" s="98" t="s">
        <v>10</v>
      </c>
      <c r="T46" s="78" t="s">
        <v>10</v>
      </c>
      <c r="U46" s="79" t="s">
        <v>10</v>
      </c>
      <c r="V46" s="80" t="s">
        <v>10</v>
      </c>
      <c r="W46" s="81" t="s">
        <v>10</v>
      </c>
      <c r="X46" s="81" t="s">
        <v>10</v>
      </c>
      <c r="Y46" s="79" t="s">
        <v>10</v>
      </c>
      <c r="Z46" s="81" t="s">
        <v>10</v>
      </c>
      <c r="AA46" s="82" t="s">
        <v>10</v>
      </c>
    </row>
    <row r="47" spans="1:27" ht="20.100000000000001" hidden="1" customHeight="1" x14ac:dyDescent="0.25">
      <c r="A47" s="83" t="s">
        <v>36</v>
      </c>
      <c r="B47" s="84" t="s">
        <v>37</v>
      </c>
      <c r="C47" s="85">
        <v>100</v>
      </c>
      <c r="D47" s="85" t="s">
        <v>10</v>
      </c>
      <c r="E47" s="136" t="s">
        <v>4</v>
      </c>
      <c r="F47" s="87" t="s">
        <v>38</v>
      </c>
      <c r="G47" s="129" t="s">
        <v>39</v>
      </c>
      <c r="H47" s="89" t="s">
        <v>10</v>
      </c>
      <c r="I47" s="90" t="s">
        <v>10</v>
      </c>
      <c r="J47" s="91" t="s">
        <v>10</v>
      </c>
      <c r="K47" s="89" t="s">
        <v>10</v>
      </c>
      <c r="L47" s="90" t="s">
        <v>10</v>
      </c>
      <c r="M47" s="91" t="s">
        <v>10</v>
      </c>
      <c r="N47" s="89" t="s">
        <v>10</v>
      </c>
      <c r="O47" s="90" t="s">
        <v>10</v>
      </c>
      <c r="P47" s="91" t="s">
        <v>10</v>
      </c>
      <c r="Q47" s="92" t="s">
        <v>10</v>
      </c>
      <c r="R47" s="92" t="s">
        <v>10</v>
      </c>
      <c r="S47" s="92" t="s">
        <v>10</v>
      </c>
      <c r="T47" s="93" t="s">
        <v>10</v>
      </c>
      <c r="U47" s="97" t="s">
        <v>10</v>
      </c>
      <c r="V47" s="94" t="s">
        <v>10</v>
      </c>
      <c r="W47" s="95" t="s">
        <v>10</v>
      </c>
      <c r="X47" s="95" t="s">
        <v>10</v>
      </c>
      <c r="Y47" s="97" t="s">
        <v>10</v>
      </c>
      <c r="Z47" s="95" t="s">
        <v>10</v>
      </c>
      <c r="AA47" s="96" t="s">
        <v>10</v>
      </c>
    </row>
    <row r="48" spans="1:27" ht="30" hidden="1" customHeight="1" x14ac:dyDescent="0.25">
      <c r="A48" s="59"/>
      <c r="B48" s="123"/>
      <c r="C48" s="61"/>
      <c r="D48" s="61"/>
      <c r="E48" s="137" t="s">
        <v>4</v>
      </c>
      <c r="F48" s="63" t="s">
        <v>68</v>
      </c>
      <c r="G48" s="130" t="s">
        <v>69</v>
      </c>
      <c r="H48" s="32" t="s">
        <v>10</v>
      </c>
      <c r="I48" s="17" t="s">
        <v>10</v>
      </c>
      <c r="J48" s="18" t="s">
        <v>10</v>
      </c>
      <c r="K48" s="33" t="s">
        <v>10</v>
      </c>
      <c r="L48" s="17" t="s">
        <v>10</v>
      </c>
      <c r="M48" s="18" t="s">
        <v>10</v>
      </c>
      <c r="N48" s="102"/>
      <c r="O48" s="17"/>
      <c r="P48" s="18"/>
      <c r="Q48" s="38" t="s">
        <v>10</v>
      </c>
      <c r="R48" s="39" t="s">
        <v>10</v>
      </c>
      <c r="S48" s="98"/>
      <c r="T48" s="13" t="s">
        <v>10</v>
      </c>
      <c r="U48" s="27" t="s">
        <v>10</v>
      </c>
      <c r="V48" s="28" t="s">
        <v>10</v>
      </c>
      <c r="W48" s="29" t="s">
        <v>10</v>
      </c>
      <c r="X48" s="29" t="s">
        <v>10</v>
      </c>
      <c r="Y48" s="27" t="s">
        <v>10</v>
      </c>
      <c r="Z48" s="29" t="s">
        <v>10</v>
      </c>
      <c r="AA48" s="16" t="s">
        <v>10</v>
      </c>
    </row>
    <row r="49" spans="1:29" ht="5.25" customHeight="1" thickBot="1" x14ac:dyDescent="0.3">
      <c r="A49" s="2"/>
      <c r="B49" s="120"/>
      <c r="C49" s="55"/>
      <c r="D49" s="55"/>
      <c r="E49" s="133"/>
      <c r="F49" s="8"/>
      <c r="G49" s="126"/>
      <c r="H49" s="7"/>
      <c r="I49" s="15"/>
      <c r="J49" s="9"/>
      <c r="K49" s="7"/>
      <c r="L49" s="15"/>
      <c r="M49" s="9"/>
      <c r="N49" s="7"/>
      <c r="O49" s="15"/>
      <c r="P49" s="9"/>
      <c r="Q49" s="11"/>
      <c r="R49" s="11"/>
      <c r="S49" s="11"/>
      <c r="T49" s="12"/>
      <c r="U49" s="3"/>
      <c r="V49" s="4"/>
      <c r="W49" s="5"/>
      <c r="X49" s="5"/>
      <c r="Y49" s="3"/>
      <c r="Z49" s="5"/>
      <c r="AA49" s="5"/>
    </row>
    <row r="50" spans="1:29" ht="15.75" thickBot="1" x14ac:dyDescent="0.3">
      <c r="B50" s="124"/>
      <c r="C50"/>
      <c r="D50"/>
      <c r="F50" s="22"/>
      <c r="G50" s="131"/>
      <c r="H50" s="418" t="str">
        <f>H2</f>
        <v># Shot</v>
      </c>
      <c r="K50" s="434" t="str">
        <f>K2</f>
        <v># Shot</v>
      </c>
      <c r="N50" s="421" t="str">
        <f>N2</f>
        <v># Shot</v>
      </c>
      <c r="Q50" s="424" t="s">
        <v>9</v>
      </c>
      <c r="R50" s="425"/>
      <c r="S50" s="426"/>
      <c r="U50" s="395" t="str">
        <f t="shared" ref="U50:AA50" si="4">U2</f>
        <v>Bypass</v>
      </c>
      <c r="V50" s="427" t="str">
        <f t="shared" si="4"/>
        <v>No Show</v>
      </c>
      <c r="W50" s="398" t="str">
        <f t="shared" si="4"/>
        <v>Decline</v>
      </c>
      <c r="X50" s="398" t="str">
        <f t="shared" si="4"/>
        <v>Xtra Sheets</v>
      </c>
      <c r="Y50" s="395" t="str">
        <f t="shared" si="4"/>
        <v>Digital</v>
      </c>
      <c r="Z50" s="398" t="str">
        <f t="shared" si="4"/>
        <v>Stolen</v>
      </c>
      <c r="AA50" s="416" t="str">
        <f t="shared" si="4"/>
        <v># Sales 
(if known)</v>
      </c>
    </row>
    <row r="51" spans="1:29" x14ac:dyDescent="0.25">
      <c r="G51" s="131"/>
      <c r="H51" s="419"/>
      <c r="K51" s="435"/>
      <c r="N51" s="422"/>
      <c r="Q51" s="451" t="str">
        <f>Q3</f>
        <v>Green 
Screen</v>
      </c>
      <c r="R51" s="437" t="str">
        <f>R3</f>
        <v>Star</v>
      </c>
      <c r="S51" s="453" t="str">
        <f>S3</f>
        <v>Private</v>
      </c>
      <c r="U51" s="396"/>
      <c r="V51" s="428"/>
      <c r="W51" s="399"/>
      <c r="X51" s="399"/>
      <c r="Y51" s="396"/>
      <c r="Z51" s="399"/>
      <c r="AA51" s="449"/>
    </row>
    <row r="52" spans="1:29" ht="15.75" thickBot="1" x14ac:dyDescent="0.3">
      <c r="G52" s="131"/>
      <c r="H52" s="420"/>
      <c r="K52" s="436"/>
      <c r="N52" s="423"/>
      <c r="Q52" s="452"/>
      <c r="R52" s="438"/>
      <c r="S52" s="454"/>
      <c r="U52" s="397"/>
      <c r="V52" s="429"/>
      <c r="W52" s="400"/>
      <c r="X52" s="400"/>
      <c r="Y52" s="397"/>
      <c r="Z52" s="400"/>
      <c r="AA52" s="450"/>
    </row>
    <row r="53" spans="1:29" ht="37.5" customHeight="1" thickBot="1" x14ac:dyDescent="0.3">
      <c r="G53" s="131"/>
      <c r="H53" s="23"/>
      <c r="K53" s="23"/>
      <c r="N53" s="23"/>
      <c r="Q53" s="50"/>
      <c r="R53" s="10"/>
      <c r="S53" s="10"/>
      <c r="U53" s="24"/>
      <c r="V53" s="25"/>
      <c r="W53" s="26"/>
      <c r="X53" s="26"/>
      <c r="Y53" s="24"/>
      <c r="Z53" s="26"/>
      <c r="AA53" s="25"/>
    </row>
    <row r="54" spans="1:29" ht="4.5" customHeight="1" x14ac:dyDescent="0.25">
      <c r="B54"/>
      <c r="E54" s="54"/>
      <c r="G54"/>
      <c r="AC54" s="54"/>
    </row>
    <row r="55" spans="1:29" ht="4.5" customHeight="1" thickBot="1" x14ac:dyDescent="0.3">
      <c r="B55"/>
      <c r="E55" s="54"/>
      <c r="G55"/>
      <c r="AC55" s="54"/>
    </row>
    <row r="56" spans="1:29" ht="27.75" customHeight="1" thickBot="1" x14ac:dyDescent="0.3">
      <c r="B56"/>
      <c r="E56" s="139"/>
      <c r="F56" s="140" t="s">
        <v>40</v>
      </c>
      <c r="G56"/>
      <c r="H56" s="141"/>
      <c r="I56" s="446" t="s">
        <v>41</v>
      </c>
      <c r="J56" s="447"/>
      <c r="P56" s="141"/>
      <c r="Q56" s="446" t="s">
        <v>42</v>
      </c>
      <c r="R56" s="448"/>
      <c r="S56" s="447"/>
      <c r="U56" s="142"/>
      <c r="V56" s="446" t="s">
        <v>43</v>
      </c>
      <c r="W56" s="448"/>
      <c r="X56" s="447"/>
      <c r="AC56" s="54"/>
    </row>
    <row r="57" spans="1:29" ht="27.75" customHeight="1" x14ac:dyDescent="0.25"/>
    <row r="58" spans="1:29" ht="27.75" customHeight="1" x14ac:dyDescent="0.25"/>
    <row r="62" spans="1:29" ht="6" customHeight="1" x14ac:dyDescent="0.25"/>
  </sheetData>
  <mergeCells count="33">
    <mergeCell ref="I56:J56"/>
    <mergeCell ref="V56:X56"/>
    <mergeCell ref="X50:X52"/>
    <mergeCell ref="AA50:AA52"/>
    <mergeCell ref="Q51:Q52"/>
    <mergeCell ref="S51:S52"/>
    <mergeCell ref="Q56:S56"/>
    <mergeCell ref="AA2:AA3"/>
    <mergeCell ref="H50:H52"/>
    <mergeCell ref="N50:N52"/>
    <mergeCell ref="Q50:S50"/>
    <mergeCell ref="U50:U52"/>
    <mergeCell ref="V50:V52"/>
    <mergeCell ref="K2:K3"/>
    <mergeCell ref="L2:M2"/>
    <mergeCell ref="K50:K52"/>
    <mergeCell ref="R51:R52"/>
    <mergeCell ref="W50:W52"/>
    <mergeCell ref="Q2:S2"/>
    <mergeCell ref="U2:U3"/>
    <mergeCell ref="V2:V3"/>
    <mergeCell ref="W2:W3"/>
    <mergeCell ref="Y2:Y3"/>
    <mergeCell ref="Z2:Z3"/>
    <mergeCell ref="Y50:Y52"/>
    <mergeCell ref="Z50:Z52"/>
    <mergeCell ref="A1:G2"/>
    <mergeCell ref="H1:P1"/>
    <mergeCell ref="H2:H3"/>
    <mergeCell ref="I2:J2"/>
    <mergeCell ref="N2:N3"/>
    <mergeCell ref="O2:P2"/>
    <mergeCell ref="X2:X3"/>
  </mergeCells>
  <conditionalFormatting sqref="D8:D9 D11:D18 D20 D23:D40">
    <cfRule type="cellIs" dxfId="16" priority="1" operator="greaterThanOrEqual">
      <formula>25</formula>
    </cfRule>
    <cfRule type="cellIs" dxfId="15" priority="2" operator="greaterThanOrEqual">
      <formula>12</formula>
    </cfRule>
    <cfRule type="cellIs" dxfId="14" priority="3" operator="lessThan">
      <formula>12</formula>
    </cfRule>
  </conditionalFormatting>
  <printOptions horizontalCentered="1"/>
  <pageMargins left="0.25" right="0.25" top="0.28999999999999998" bottom="0.21" header="0.3" footer="0.2"/>
  <pageSetup scale="88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C60"/>
  <sheetViews>
    <sheetView topLeftCell="A4" zoomScaleNormal="100" workbookViewId="0">
      <selection activeCell="E55" sqref="E55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.28515625" style="213" bestFit="1" customWidth="1"/>
    <col min="29" max="29" width="39.5703125" style="54" customWidth="1"/>
  </cols>
  <sheetData>
    <row r="1" spans="1:29" ht="16.5" thickBot="1" x14ac:dyDescent="0.3">
      <c r="A1" s="401" t="str">
        <f>'03.27 (v2)'!A1</f>
        <v>Wednesday, March 27th</v>
      </c>
      <c r="B1" s="401"/>
      <c r="C1" s="401"/>
      <c r="D1" s="401"/>
      <c r="E1" s="401"/>
      <c r="F1" s="401"/>
      <c r="G1" s="402"/>
      <c r="H1" s="405" t="s">
        <v>19</v>
      </c>
      <c r="I1" s="406"/>
      <c r="J1" s="406"/>
      <c r="K1" s="406"/>
      <c r="L1" s="406"/>
      <c r="M1" s="406"/>
      <c r="N1" s="406"/>
      <c r="O1" s="406"/>
      <c r="P1" s="407"/>
      <c r="AC1"/>
    </row>
    <row r="2" spans="1:29" ht="24.75" customHeight="1" thickBot="1" x14ac:dyDescent="0.3">
      <c r="A2" s="403"/>
      <c r="B2" s="403"/>
      <c r="C2" s="403"/>
      <c r="D2" s="403"/>
      <c r="E2" s="403"/>
      <c r="F2" s="403"/>
      <c r="G2" s="404"/>
      <c r="H2" s="408" t="s">
        <v>8</v>
      </c>
      <c r="I2" s="410" t="s">
        <v>21</v>
      </c>
      <c r="J2" s="411"/>
      <c r="K2" s="430" t="s">
        <v>8</v>
      </c>
      <c r="L2" s="432" t="s">
        <v>20</v>
      </c>
      <c r="M2" s="433"/>
      <c r="N2" s="412" t="s">
        <v>8</v>
      </c>
      <c r="O2" s="414" t="s">
        <v>4</v>
      </c>
      <c r="P2" s="415"/>
      <c r="Q2" s="439" t="s">
        <v>9</v>
      </c>
      <c r="R2" s="440"/>
      <c r="S2" s="441"/>
      <c r="T2" s="42"/>
      <c r="U2" s="442" t="s">
        <v>5</v>
      </c>
      <c r="V2" s="444" t="s">
        <v>6</v>
      </c>
      <c r="W2" s="393" t="s">
        <v>7</v>
      </c>
      <c r="X2" s="458" t="s">
        <v>24</v>
      </c>
      <c r="Y2" s="442" t="s">
        <v>70</v>
      </c>
      <c r="Z2" s="393" t="s">
        <v>11</v>
      </c>
      <c r="AA2" s="416" t="s">
        <v>23</v>
      </c>
      <c r="AB2" s="460" t="s">
        <v>51</v>
      </c>
      <c r="AC2"/>
    </row>
    <row r="3" spans="1:29" ht="22.5" customHeight="1" x14ac:dyDescent="0.25">
      <c r="A3" s="43" t="s">
        <v>0</v>
      </c>
      <c r="B3" s="44" t="s">
        <v>16</v>
      </c>
      <c r="C3" s="45" t="s">
        <v>2</v>
      </c>
      <c r="D3" s="276" t="s">
        <v>67</v>
      </c>
      <c r="E3" s="46" t="s">
        <v>1</v>
      </c>
      <c r="F3" s="47" t="s">
        <v>18</v>
      </c>
      <c r="G3" s="48" t="s">
        <v>15</v>
      </c>
      <c r="H3" s="409"/>
      <c r="I3" s="34" t="s">
        <v>13</v>
      </c>
      <c r="J3" s="35" t="s">
        <v>14</v>
      </c>
      <c r="K3" s="431"/>
      <c r="L3" s="36" t="s">
        <v>13</v>
      </c>
      <c r="M3" s="37" t="s">
        <v>14</v>
      </c>
      <c r="N3" s="413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43"/>
      <c r="V3" s="445"/>
      <c r="W3" s="394"/>
      <c r="X3" s="459"/>
      <c r="Y3" s="443"/>
      <c r="Z3" s="394"/>
      <c r="AA3" s="417"/>
      <c r="AB3" s="461"/>
      <c r="AC3" s="47" t="s">
        <v>44</v>
      </c>
    </row>
    <row r="4" spans="1:29" ht="5.25" customHeight="1" thickBot="1" x14ac:dyDescent="0.3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80">
        <f>IF(ISBLANK(AA4),-90,(-((AA4)-SUM(AD4:AG4,AC4))))</f>
        <v>-90</v>
      </c>
      <c r="AC4" s="382"/>
    </row>
    <row r="5" spans="1:29" ht="29.25" x14ac:dyDescent="0.25">
      <c r="A5" s="59">
        <v>0.41666666666666669</v>
      </c>
      <c r="B5" s="60" t="s">
        <v>79</v>
      </c>
      <c r="C5" s="61">
        <v>84</v>
      </c>
      <c r="D5" s="61" t="s">
        <v>10</v>
      </c>
      <c r="E5" s="62" t="s">
        <v>4</v>
      </c>
      <c r="F5" s="63" t="s">
        <v>153</v>
      </c>
      <c r="G5" s="64" t="s">
        <v>90</v>
      </c>
      <c r="H5" s="103" t="s">
        <v>10</v>
      </c>
      <c r="I5" s="274" t="s">
        <v>10</v>
      </c>
      <c r="J5" s="275" t="s">
        <v>10</v>
      </c>
      <c r="K5" s="104" t="s">
        <v>10</v>
      </c>
      <c r="L5" s="274" t="s">
        <v>10</v>
      </c>
      <c r="M5" s="275" t="s">
        <v>10</v>
      </c>
      <c r="N5" s="105">
        <f t="shared" ref="N5" si="0">IF(ISBLANK(P5),0,(P5-O5+1))</f>
        <v>6</v>
      </c>
      <c r="O5" s="274">
        <v>4165</v>
      </c>
      <c r="P5" s="275">
        <v>4170</v>
      </c>
      <c r="Q5" s="108" t="s">
        <v>10</v>
      </c>
      <c r="R5" s="109" t="s">
        <v>10</v>
      </c>
      <c r="S5" s="110">
        <v>2</v>
      </c>
      <c r="T5" s="13" t="s">
        <v>10</v>
      </c>
      <c r="U5" s="271" t="s">
        <v>10</v>
      </c>
      <c r="V5" s="189" t="s">
        <v>10</v>
      </c>
      <c r="W5" s="272" t="s">
        <v>10</v>
      </c>
      <c r="X5" s="272" t="s">
        <v>10</v>
      </c>
      <c r="Y5" s="271" t="s">
        <v>10</v>
      </c>
      <c r="Z5" s="272" t="s">
        <v>10</v>
      </c>
      <c r="AA5" s="273" t="s">
        <v>10</v>
      </c>
      <c r="AB5" s="381" t="e">
        <f t="shared" ref="AB5:AB22" si="1">IF(ISBLANK(J5),-90,(-((Q5)-SUM(U5:X5,AA5))))</f>
        <v>#VALUE!</v>
      </c>
      <c r="AC5" s="384" t="s">
        <v>164</v>
      </c>
    </row>
    <row r="6" spans="1:29" ht="27" x14ac:dyDescent="0.25">
      <c r="A6" s="59">
        <v>0.42708333333333331</v>
      </c>
      <c r="B6" s="60" t="s">
        <v>80</v>
      </c>
      <c r="C6" s="61">
        <v>75</v>
      </c>
      <c r="D6" s="61" t="s">
        <v>10</v>
      </c>
      <c r="E6" s="62" t="s">
        <v>4</v>
      </c>
      <c r="F6" s="63" t="s">
        <v>85</v>
      </c>
      <c r="G6" s="64" t="s">
        <v>93</v>
      </c>
      <c r="H6" s="103" t="s">
        <v>10</v>
      </c>
      <c r="I6" s="274" t="s">
        <v>10</v>
      </c>
      <c r="J6" s="275" t="s">
        <v>10</v>
      </c>
      <c r="K6" s="104" t="s">
        <v>10</v>
      </c>
      <c r="L6" s="274" t="s">
        <v>10</v>
      </c>
      <c r="M6" s="275" t="s">
        <v>10</v>
      </c>
      <c r="N6" s="105">
        <f t="shared" ref="N6:N7" si="2">IF(ISBLANK(P6),0,(P6-O6+1))</f>
        <v>9</v>
      </c>
      <c r="O6" s="274">
        <v>4180</v>
      </c>
      <c r="P6" s="275">
        <v>4188</v>
      </c>
      <c r="Q6" s="108" t="s">
        <v>10</v>
      </c>
      <c r="R6" s="109" t="s">
        <v>10</v>
      </c>
      <c r="S6" s="110">
        <v>2</v>
      </c>
      <c r="T6" s="13" t="s">
        <v>10</v>
      </c>
      <c r="U6" s="271" t="s">
        <v>10</v>
      </c>
      <c r="V6" s="189" t="s">
        <v>10</v>
      </c>
      <c r="W6" s="272" t="s">
        <v>10</v>
      </c>
      <c r="X6" s="272" t="s">
        <v>10</v>
      </c>
      <c r="Y6" s="271" t="s">
        <v>10</v>
      </c>
      <c r="Z6" s="272" t="s">
        <v>10</v>
      </c>
      <c r="AA6" s="273" t="s">
        <v>10</v>
      </c>
      <c r="AB6" s="381" t="e">
        <f t="shared" si="1"/>
        <v>#VALUE!</v>
      </c>
      <c r="AC6" s="385" t="s">
        <v>165</v>
      </c>
    </row>
    <row r="7" spans="1:29" ht="27" x14ac:dyDescent="0.25">
      <c r="A7" s="59">
        <v>0.4375</v>
      </c>
      <c r="B7" s="60" t="s">
        <v>81</v>
      </c>
      <c r="C7" s="61">
        <v>96</v>
      </c>
      <c r="D7" s="61" t="s">
        <v>10</v>
      </c>
      <c r="E7" s="62" t="s">
        <v>82</v>
      </c>
      <c r="F7" s="63" t="s">
        <v>150</v>
      </c>
      <c r="G7" s="64" t="s">
        <v>95</v>
      </c>
      <c r="H7" s="103" t="s">
        <v>10</v>
      </c>
      <c r="I7" s="274" t="s">
        <v>10</v>
      </c>
      <c r="J7" s="275" t="s">
        <v>10</v>
      </c>
      <c r="K7" s="104" t="s">
        <v>10</v>
      </c>
      <c r="L7" s="274" t="s">
        <v>10</v>
      </c>
      <c r="M7" s="275" t="s">
        <v>10</v>
      </c>
      <c r="N7" s="105">
        <f t="shared" si="2"/>
        <v>9</v>
      </c>
      <c r="O7" s="274">
        <v>4171</v>
      </c>
      <c r="P7" s="275">
        <v>4179</v>
      </c>
      <c r="Q7" s="108" t="s">
        <v>10</v>
      </c>
      <c r="R7" s="109" t="s">
        <v>10</v>
      </c>
      <c r="S7" s="110">
        <v>2</v>
      </c>
      <c r="T7" s="13" t="s">
        <v>10</v>
      </c>
      <c r="U7" s="271" t="s">
        <v>10</v>
      </c>
      <c r="V7" s="189" t="s">
        <v>10</v>
      </c>
      <c r="W7" s="272" t="s">
        <v>10</v>
      </c>
      <c r="X7" s="272" t="s">
        <v>10</v>
      </c>
      <c r="Y7" s="271" t="s">
        <v>10</v>
      </c>
      <c r="Z7" s="272" t="s">
        <v>10</v>
      </c>
      <c r="AA7" s="273" t="s">
        <v>10</v>
      </c>
      <c r="AB7" s="381" t="e">
        <f t="shared" si="1"/>
        <v>#VALUE!</v>
      </c>
      <c r="AC7" s="385" t="s">
        <v>166</v>
      </c>
    </row>
    <row r="8" spans="1:29" ht="20.100000000000001" customHeight="1" x14ac:dyDescent="0.25">
      <c r="A8" s="51">
        <v>0.45833333333333331</v>
      </c>
      <c r="B8" s="121" t="s">
        <v>76</v>
      </c>
      <c r="C8" s="380">
        <v>35</v>
      </c>
      <c r="D8" s="296">
        <v>12</v>
      </c>
      <c r="E8" s="134" t="s">
        <v>77</v>
      </c>
      <c r="F8" s="53"/>
      <c r="G8" s="127" t="s">
        <v>98</v>
      </c>
      <c r="H8" s="103">
        <f t="shared" ref="H8:H16" si="3">IF(ISBLANK(J8),0,(J8-I8+1))</f>
        <v>7</v>
      </c>
      <c r="I8" s="106">
        <v>4507</v>
      </c>
      <c r="J8" s="107">
        <v>4513</v>
      </c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>
        <f>4+1</f>
        <v>5</v>
      </c>
      <c r="R8" s="109" t="s">
        <v>10</v>
      </c>
      <c r="S8" s="110" t="s">
        <v>10</v>
      </c>
      <c r="T8" s="31">
        <f t="shared" ref="T8:T16" si="4">A8+TIME(2,0,0)</f>
        <v>0.54166666666666663</v>
      </c>
      <c r="U8" s="111">
        <v>0</v>
      </c>
      <c r="V8" s="112">
        <v>0</v>
      </c>
      <c r="W8" s="113">
        <v>1</v>
      </c>
      <c r="X8" s="295">
        <v>1</v>
      </c>
      <c r="Y8" s="111">
        <v>0</v>
      </c>
      <c r="Z8" s="113">
        <v>0</v>
      </c>
      <c r="AA8" s="114">
        <v>3</v>
      </c>
      <c r="AB8" s="381">
        <f t="shared" si="1"/>
        <v>0</v>
      </c>
      <c r="AC8" s="386" t="s">
        <v>157</v>
      </c>
    </row>
    <row r="9" spans="1:29" ht="20.100000000000001" customHeight="1" x14ac:dyDescent="0.25">
      <c r="A9" s="51">
        <v>0.5</v>
      </c>
      <c r="B9" s="121" t="s">
        <v>76</v>
      </c>
      <c r="C9" s="380">
        <v>35</v>
      </c>
      <c r="D9" s="296">
        <v>18</v>
      </c>
      <c r="E9" s="134" t="s">
        <v>77</v>
      </c>
      <c r="F9" s="53"/>
      <c r="G9" s="127" t="s">
        <v>99</v>
      </c>
      <c r="H9" s="103">
        <f t="shared" si="3"/>
        <v>3</v>
      </c>
      <c r="I9" s="106">
        <v>4514</v>
      </c>
      <c r="J9" s="107">
        <v>4516</v>
      </c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>
        <f>3+0</f>
        <v>3</v>
      </c>
      <c r="R9" s="109" t="s">
        <v>10</v>
      </c>
      <c r="S9" s="110" t="s">
        <v>10</v>
      </c>
      <c r="T9" s="31">
        <f t="shared" si="4"/>
        <v>0.58333333333333337</v>
      </c>
      <c r="U9" s="111">
        <v>0</v>
      </c>
      <c r="V9" s="112">
        <v>0</v>
      </c>
      <c r="W9" s="113">
        <v>2</v>
      </c>
      <c r="X9" s="295">
        <v>0</v>
      </c>
      <c r="Y9" s="111">
        <v>0</v>
      </c>
      <c r="Z9" s="113">
        <v>0</v>
      </c>
      <c r="AA9" s="114">
        <v>1</v>
      </c>
      <c r="AB9" s="381">
        <f t="shared" si="1"/>
        <v>0</v>
      </c>
      <c r="AC9" s="387"/>
    </row>
    <row r="10" spans="1:29" ht="27" x14ac:dyDescent="0.25">
      <c r="A10" s="59">
        <v>0.5</v>
      </c>
      <c r="B10" s="60" t="s">
        <v>83</v>
      </c>
      <c r="C10" s="61">
        <v>20</v>
      </c>
      <c r="D10" s="61" t="s">
        <v>10</v>
      </c>
      <c r="E10" s="62" t="s">
        <v>4</v>
      </c>
      <c r="F10" s="63" t="s">
        <v>169</v>
      </c>
      <c r="G10" s="64" t="s">
        <v>151</v>
      </c>
      <c r="H10" s="103" t="s">
        <v>10</v>
      </c>
      <c r="I10" s="274" t="s">
        <v>10</v>
      </c>
      <c r="J10" s="275" t="s">
        <v>10</v>
      </c>
      <c r="K10" s="104" t="s">
        <v>10</v>
      </c>
      <c r="L10" s="274" t="s">
        <v>10</v>
      </c>
      <c r="M10" s="275" t="s">
        <v>10</v>
      </c>
      <c r="N10" s="105">
        <f t="shared" ref="N10" si="5">IF(ISBLANK(P10),0,(P10-O10+1))</f>
        <v>0</v>
      </c>
      <c r="O10" s="274"/>
      <c r="P10" s="275"/>
      <c r="Q10" s="108" t="s">
        <v>10</v>
      </c>
      <c r="R10" s="109" t="s">
        <v>10</v>
      </c>
      <c r="S10" s="110"/>
      <c r="T10" s="13" t="s">
        <v>10</v>
      </c>
      <c r="U10" s="271" t="s">
        <v>10</v>
      </c>
      <c r="V10" s="189" t="s">
        <v>10</v>
      </c>
      <c r="W10" s="272" t="s">
        <v>10</v>
      </c>
      <c r="X10" s="272" t="s">
        <v>10</v>
      </c>
      <c r="Y10" s="271" t="s">
        <v>10</v>
      </c>
      <c r="Z10" s="272" t="s">
        <v>10</v>
      </c>
      <c r="AA10" s="273" t="s">
        <v>10</v>
      </c>
      <c r="AB10" s="381" t="e">
        <f t="shared" si="1"/>
        <v>#VALUE!</v>
      </c>
      <c r="AC10" s="385" t="s">
        <v>167</v>
      </c>
    </row>
    <row r="11" spans="1:29" ht="20.100000000000001" customHeight="1" x14ac:dyDescent="0.25">
      <c r="A11" s="51">
        <v>0.51041666666666663</v>
      </c>
      <c r="B11" s="121" t="s">
        <v>78</v>
      </c>
      <c r="C11" s="298">
        <v>45</v>
      </c>
      <c r="D11" s="296">
        <v>15</v>
      </c>
      <c r="E11" s="134" t="s">
        <v>77</v>
      </c>
      <c r="F11" s="53"/>
      <c r="G11" s="127" t="s">
        <v>28</v>
      </c>
      <c r="H11" s="103">
        <f t="shared" si="3"/>
        <v>9</v>
      </c>
      <c r="I11" s="106">
        <v>4517</v>
      </c>
      <c r="J11" s="107">
        <v>4525</v>
      </c>
      <c r="K11" s="104" t="s">
        <v>10</v>
      </c>
      <c r="L11" s="106" t="s">
        <v>10</v>
      </c>
      <c r="M11" s="107" t="s">
        <v>10</v>
      </c>
      <c r="N11" s="105" t="s">
        <v>10</v>
      </c>
      <c r="O11" s="106" t="s">
        <v>10</v>
      </c>
      <c r="P11" s="107" t="s">
        <v>10</v>
      </c>
      <c r="Q11" s="108">
        <f>8+1</f>
        <v>9</v>
      </c>
      <c r="R11" s="109" t="s">
        <v>10</v>
      </c>
      <c r="S11" s="110" t="s">
        <v>10</v>
      </c>
      <c r="T11" s="31">
        <f t="shared" si="4"/>
        <v>0.59375</v>
      </c>
      <c r="U11" s="111">
        <v>0</v>
      </c>
      <c r="V11" s="112">
        <v>1</v>
      </c>
      <c r="W11" s="113">
        <v>2</v>
      </c>
      <c r="X11" s="295">
        <v>0</v>
      </c>
      <c r="Y11" s="111">
        <v>0</v>
      </c>
      <c r="Z11" s="113">
        <v>0</v>
      </c>
      <c r="AA11" s="114">
        <v>6</v>
      </c>
      <c r="AB11" s="381">
        <f t="shared" si="1"/>
        <v>0</v>
      </c>
      <c r="AC11" s="387"/>
    </row>
    <row r="12" spans="1:29" ht="20.100000000000001" customHeight="1" x14ac:dyDescent="0.25">
      <c r="A12" s="51">
        <v>0.52083333333333337</v>
      </c>
      <c r="B12" s="121" t="s">
        <v>78</v>
      </c>
      <c r="C12" s="298">
        <v>45</v>
      </c>
      <c r="D12" s="296">
        <v>45</v>
      </c>
      <c r="E12" s="134" t="s">
        <v>77</v>
      </c>
      <c r="F12" s="53"/>
      <c r="G12" s="127" t="s">
        <v>100</v>
      </c>
      <c r="H12" s="103">
        <f t="shared" si="3"/>
        <v>14</v>
      </c>
      <c r="I12" s="106">
        <v>4526</v>
      </c>
      <c r="J12" s="107">
        <v>4539</v>
      </c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>
        <f>12+2</f>
        <v>14</v>
      </c>
      <c r="R12" s="109" t="s">
        <v>10</v>
      </c>
      <c r="S12" s="110" t="s">
        <v>10</v>
      </c>
      <c r="T12" s="31">
        <f t="shared" si="4"/>
        <v>0.60416666666666674</v>
      </c>
      <c r="U12" s="111">
        <v>0</v>
      </c>
      <c r="V12" s="112">
        <v>2</v>
      </c>
      <c r="W12" s="113">
        <v>5</v>
      </c>
      <c r="X12" s="295">
        <v>0</v>
      </c>
      <c r="Y12" s="111">
        <v>0</v>
      </c>
      <c r="Z12" s="113">
        <v>0</v>
      </c>
      <c r="AA12" s="114">
        <v>7</v>
      </c>
      <c r="AB12" s="381">
        <f t="shared" si="1"/>
        <v>0</v>
      </c>
      <c r="AC12" s="387"/>
    </row>
    <row r="13" spans="1:29" ht="20.100000000000001" customHeight="1" x14ac:dyDescent="0.25">
      <c r="A13" s="51">
        <v>0.53125</v>
      </c>
      <c r="B13" s="121" t="s">
        <v>78</v>
      </c>
      <c r="C13" s="298">
        <v>45</v>
      </c>
      <c r="D13" s="296">
        <v>8</v>
      </c>
      <c r="E13" s="134" t="s">
        <v>77</v>
      </c>
      <c r="F13" s="53"/>
      <c r="G13" s="127" t="s">
        <v>3</v>
      </c>
      <c r="H13" s="103">
        <f t="shared" si="3"/>
        <v>6</v>
      </c>
      <c r="I13" s="106">
        <v>4540</v>
      </c>
      <c r="J13" s="107">
        <v>4545</v>
      </c>
      <c r="K13" s="104" t="s">
        <v>10</v>
      </c>
      <c r="L13" s="106" t="s">
        <v>10</v>
      </c>
      <c r="M13" s="107" t="s">
        <v>10</v>
      </c>
      <c r="N13" s="105" t="s">
        <v>10</v>
      </c>
      <c r="O13" s="106" t="s">
        <v>10</v>
      </c>
      <c r="P13" s="107" t="s">
        <v>10</v>
      </c>
      <c r="Q13" s="108">
        <f>6+0</f>
        <v>6</v>
      </c>
      <c r="R13" s="109" t="s">
        <v>10</v>
      </c>
      <c r="S13" s="110" t="s">
        <v>10</v>
      </c>
      <c r="T13" s="31">
        <f t="shared" si="4"/>
        <v>0.61458333333333337</v>
      </c>
      <c r="U13" s="111">
        <v>0</v>
      </c>
      <c r="V13" s="112">
        <v>0</v>
      </c>
      <c r="W13" s="113">
        <v>4</v>
      </c>
      <c r="X13" s="295">
        <v>0</v>
      </c>
      <c r="Y13" s="111">
        <v>0</v>
      </c>
      <c r="Z13" s="113">
        <v>0</v>
      </c>
      <c r="AA13" s="114">
        <v>2</v>
      </c>
      <c r="AB13" s="381">
        <f t="shared" si="1"/>
        <v>0</v>
      </c>
      <c r="AC13" s="387"/>
    </row>
    <row r="14" spans="1:29" ht="20.100000000000001" customHeight="1" x14ac:dyDescent="0.25">
      <c r="A14" s="51">
        <v>4.1666666666666664E-2</v>
      </c>
      <c r="B14" s="121" t="s">
        <v>78</v>
      </c>
      <c r="C14" s="298">
        <v>45</v>
      </c>
      <c r="D14" s="296">
        <v>44</v>
      </c>
      <c r="E14" s="134" t="s">
        <v>77</v>
      </c>
      <c r="F14" s="53"/>
      <c r="G14" s="127" t="s">
        <v>101</v>
      </c>
      <c r="H14" s="103">
        <f t="shared" si="3"/>
        <v>14</v>
      </c>
      <c r="I14" s="106">
        <v>4546</v>
      </c>
      <c r="J14" s="107">
        <v>4559</v>
      </c>
      <c r="K14" s="104" t="s">
        <v>10</v>
      </c>
      <c r="L14" s="106" t="s">
        <v>10</v>
      </c>
      <c r="M14" s="107" t="s">
        <v>10</v>
      </c>
      <c r="N14" s="105" t="s">
        <v>10</v>
      </c>
      <c r="O14" s="106" t="s">
        <v>10</v>
      </c>
      <c r="P14" s="107" t="s">
        <v>10</v>
      </c>
      <c r="Q14" s="108">
        <f>11+1</f>
        <v>12</v>
      </c>
      <c r="R14" s="109" t="s">
        <v>10</v>
      </c>
      <c r="S14" s="110" t="s">
        <v>10</v>
      </c>
      <c r="T14" s="31">
        <f t="shared" si="4"/>
        <v>0.125</v>
      </c>
      <c r="U14" s="111">
        <v>0</v>
      </c>
      <c r="V14" s="112">
        <v>1</v>
      </c>
      <c r="W14" s="113">
        <v>3</v>
      </c>
      <c r="X14" s="295">
        <v>1</v>
      </c>
      <c r="Y14" s="111">
        <v>1</v>
      </c>
      <c r="Z14" s="113">
        <v>0</v>
      </c>
      <c r="AA14" s="114">
        <v>7</v>
      </c>
      <c r="AB14" s="381">
        <f>IF(ISBLANK(J14),-90,(-((Q14)-SUM(U14:X14,AA14))))</f>
        <v>0</v>
      </c>
      <c r="AC14" s="386" t="s">
        <v>159</v>
      </c>
    </row>
    <row r="15" spans="1:29" ht="20.100000000000001" customHeight="1" x14ac:dyDescent="0.25">
      <c r="A15" s="51">
        <v>5.2083333333333336E-2</v>
      </c>
      <c r="B15" s="121" t="s">
        <v>78</v>
      </c>
      <c r="C15" s="298">
        <v>45</v>
      </c>
      <c r="D15" s="296">
        <v>14</v>
      </c>
      <c r="E15" s="134" t="s">
        <v>77</v>
      </c>
      <c r="F15" s="53"/>
      <c r="G15" s="127" t="s">
        <v>102</v>
      </c>
      <c r="H15" s="103">
        <f t="shared" si="3"/>
        <v>6</v>
      </c>
      <c r="I15" s="106">
        <v>4560</v>
      </c>
      <c r="J15" s="107">
        <v>4565</v>
      </c>
      <c r="K15" s="104" t="s">
        <v>10</v>
      </c>
      <c r="L15" s="106" t="s">
        <v>10</v>
      </c>
      <c r="M15" s="107" t="s">
        <v>10</v>
      </c>
      <c r="N15" s="105" t="s">
        <v>10</v>
      </c>
      <c r="O15" s="106" t="s">
        <v>10</v>
      </c>
      <c r="P15" s="107" t="s">
        <v>10</v>
      </c>
      <c r="Q15" s="108">
        <f>6+0</f>
        <v>6</v>
      </c>
      <c r="R15" s="109" t="s">
        <v>10</v>
      </c>
      <c r="S15" s="110" t="s">
        <v>10</v>
      </c>
      <c r="T15" s="31">
        <f t="shared" si="4"/>
        <v>0.13541666666666666</v>
      </c>
      <c r="U15" s="111">
        <v>0</v>
      </c>
      <c r="V15" s="112">
        <v>2</v>
      </c>
      <c r="W15" s="113">
        <v>2</v>
      </c>
      <c r="X15" s="295">
        <v>0</v>
      </c>
      <c r="Y15" s="111">
        <v>0</v>
      </c>
      <c r="Z15" s="113">
        <v>0</v>
      </c>
      <c r="AA15" s="114">
        <v>2</v>
      </c>
      <c r="AB15" s="381">
        <f t="shared" si="1"/>
        <v>0</v>
      </c>
      <c r="AC15" s="387"/>
    </row>
    <row r="16" spans="1:29" ht="20.100000000000001" customHeight="1" x14ac:dyDescent="0.25">
      <c r="A16" s="51">
        <v>6.25E-2</v>
      </c>
      <c r="B16" s="121" t="s">
        <v>78</v>
      </c>
      <c r="C16" s="298">
        <v>45</v>
      </c>
      <c r="D16" s="296">
        <v>37</v>
      </c>
      <c r="E16" s="134" t="s">
        <v>77</v>
      </c>
      <c r="F16" s="53"/>
      <c r="G16" s="127" t="s">
        <v>103</v>
      </c>
      <c r="H16" s="103">
        <f t="shared" si="3"/>
        <v>7</v>
      </c>
      <c r="I16" s="106">
        <v>4566</v>
      </c>
      <c r="J16" s="107">
        <v>4572</v>
      </c>
      <c r="K16" s="104" t="s">
        <v>10</v>
      </c>
      <c r="L16" s="106" t="s">
        <v>10</v>
      </c>
      <c r="M16" s="107" t="s">
        <v>10</v>
      </c>
      <c r="N16" s="105" t="s">
        <v>10</v>
      </c>
      <c r="O16" s="106" t="s">
        <v>10</v>
      </c>
      <c r="P16" s="107" t="s">
        <v>10</v>
      </c>
      <c r="Q16" s="108">
        <f>6+1</f>
        <v>7</v>
      </c>
      <c r="R16" s="109" t="s">
        <v>10</v>
      </c>
      <c r="S16" s="110" t="s">
        <v>10</v>
      </c>
      <c r="T16" s="31">
        <f t="shared" si="4"/>
        <v>0.14583333333333331</v>
      </c>
      <c r="U16" s="111">
        <v>0</v>
      </c>
      <c r="V16" s="112">
        <v>0</v>
      </c>
      <c r="W16" s="113">
        <v>0</v>
      </c>
      <c r="X16" s="295">
        <v>0</v>
      </c>
      <c r="Y16" s="111">
        <v>0</v>
      </c>
      <c r="Z16" s="113">
        <v>0</v>
      </c>
      <c r="AA16" s="114">
        <v>7</v>
      </c>
      <c r="AB16" s="381">
        <f t="shared" si="1"/>
        <v>0</v>
      </c>
      <c r="AC16" s="387"/>
    </row>
    <row r="17" spans="1:29" ht="20.100000000000001" customHeight="1" x14ac:dyDescent="0.25">
      <c r="A17" s="51">
        <v>8.3333333333333329E-2</v>
      </c>
      <c r="B17" s="121" t="s">
        <v>78</v>
      </c>
      <c r="C17" s="298">
        <v>45</v>
      </c>
      <c r="D17" s="296">
        <v>38</v>
      </c>
      <c r="E17" s="134" t="s">
        <v>77</v>
      </c>
      <c r="F17" s="53"/>
      <c r="G17" s="127" t="s">
        <v>98</v>
      </c>
      <c r="H17" s="103">
        <f t="shared" ref="H17:H38" si="6">IF(ISBLANK(J17),0,(J17-I17+1))</f>
        <v>16</v>
      </c>
      <c r="I17" s="106">
        <v>4573</v>
      </c>
      <c r="J17" s="107">
        <v>4588</v>
      </c>
      <c r="K17" s="104" t="s">
        <v>10</v>
      </c>
      <c r="L17" s="106" t="s">
        <v>10</v>
      </c>
      <c r="M17" s="107" t="s">
        <v>10</v>
      </c>
      <c r="N17" s="105" t="s">
        <v>10</v>
      </c>
      <c r="O17" s="106" t="s">
        <v>10</v>
      </c>
      <c r="P17" s="107" t="s">
        <v>10</v>
      </c>
      <c r="Q17" s="108">
        <f>15+0</f>
        <v>15</v>
      </c>
      <c r="R17" s="109" t="s">
        <v>10</v>
      </c>
      <c r="S17" s="110" t="s">
        <v>10</v>
      </c>
      <c r="T17" s="31">
        <f t="shared" ref="T17:T38" si="7">A17+TIME(2,0,0)</f>
        <v>0.16666666666666666</v>
      </c>
      <c r="U17" s="111">
        <v>0</v>
      </c>
      <c r="V17" s="112">
        <v>0</v>
      </c>
      <c r="W17" s="113">
        <v>6</v>
      </c>
      <c r="X17" s="295">
        <v>0</v>
      </c>
      <c r="Y17" s="111">
        <v>0</v>
      </c>
      <c r="Z17" s="113">
        <v>0</v>
      </c>
      <c r="AA17" s="114">
        <v>10</v>
      </c>
      <c r="AB17" s="381">
        <f t="shared" si="1"/>
        <v>1</v>
      </c>
      <c r="AC17" s="386" t="s">
        <v>160</v>
      </c>
    </row>
    <row r="18" spans="1:29" ht="20.100000000000001" customHeight="1" x14ac:dyDescent="0.25">
      <c r="A18" s="51">
        <v>0.125</v>
      </c>
      <c r="B18" s="121" t="s">
        <v>78</v>
      </c>
      <c r="C18" s="298">
        <v>45</v>
      </c>
      <c r="D18" s="296">
        <v>34</v>
      </c>
      <c r="E18" s="134" t="s">
        <v>77</v>
      </c>
      <c r="F18" s="53"/>
      <c r="G18" s="127" t="s">
        <v>100</v>
      </c>
      <c r="H18" s="103">
        <f t="shared" si="6"/>
        <v>10</v>
      </c>
      <c r="I18" s="106">
        <v>4589</v>
      </c>
      <c r="J18" s="107">
        <v>4598</v>
      </c>
      <c r="K18" s="104" t="s">
        <v>10</v>
      </c>
      <c r="L18" s="106" t="s">
        <v>10</v>
      </c>
      <c r="M18" s="107" t="s">
        <v>10</v>
      </c>
      <c r="N18" s="105" t="s">
        <v>10</v>
      </c>
      <c r="O18" s="106" t="s">
        <v>10</v>
      </c>
      <c r="P18" s="107" t="s">
        <v>10</v>
      </c>
      <c r="Q18" s="108">
        <f>10+0</f>
        <v>10</v>
      </c>
      <c r="R18" s="109" t="s">
        <v>10</v>
      </c>
      <c r="S18" s="110" t="s">
        <v>10</v>
      </c>
      <c r="T18" s="31">
        <f t="shared" si="7"/>
        <v>0.20833333333333331</v>
      </c>
      <c r="U18" s="111">
        <v>0</v>
      </c>
      <c r="V18" s="112">
        <v>4</v>
      </c>
      <c r="W18" s="113">
        <v>5</v>
      </c>
      <c r="X18" s="295">
        <v>0</v>
      </c>
      <c r="Y18" s="111">
        <v>0</v>
      </c>
      <c r="Z18" s="113">
        <v>0</v>
      </c>
      <c r="AA18" s="114">
        <v>1</v>
      </c>
      <c r="AB18" s="381">
        <f t="shared" si="1"/>
        <v>0</v>
      </c>
      <c r="AC18" s="387"/>
    </row>
    <row r="19" spans="1:29" ht="27" x14ac:dyDescent="0.25">
      <c r="A19" s="59">
        <v>0.14583333333333334</v>
      </c>
      <c r="B19" s="60" t="s">
        <v>84</v>
      </c>
      <c r="C19" s="61">
        <v>40</v>
      </c>
      <c r="D19" s="61" t="s">
        <v>10</v>
      </c>
      <c r="E19" s="62" t="s">
        <v>4</v>
      </c>
      <c r="F19" s="63" t="s">
        <v>85</v>
      </c>
      <c r="G19" s="64" t="s">
        <v>106</v>
      </c>
      <c r="H19" s="103" t="s">
        <v>10</v>
      </c>
      <c r="I19" s="274" t="s">
        <v>10</v>
      </c>
      <c r="J19" s="275" t="s">
        <v>10</v>
      </c>
      <c r="K19" s="104" t="s">
        <v>10</v>
      </c>
      <c r="L19" s="274" t="s">
        <v>10</v>
      </c>
      <c r="M19" s="275" t="s">
        <v>10</v>
      </c>
      <c r="N19" s="105">
        <f t="shared" ref="N19:N38" si="8">IF(ISBLANK(P19),0,(P19-O19+1))</f>
        <v>4</v>
      </c>
      <c r="O19" s="274">
        <v>4189</v>
      </c>
      <c r="P19" s="275">
        <v>4192</v>
      </c>
      <c r="Q19" s="108" t="str">
        <f>'03.27 (v3)'!Y21</f>
        <v>-</v>
      </c>
      <c r="R19" s="109" t="s">
        <v>10</v>
      </c>
      <c r="S19" s="110">
        <v>1</v>
      </c>
      <c r="T19" s="13" t="s">
        <v>10</v>
      </c>
      <c r="U19" s="271" t="s">
        <v>10</v>
      </c>
      <c r="V19" s="189" t="s">
        <v>10</v>
      </c>
      <c r="W19" s="272" t="s">
        <v>10</v>
      </c>
      <c r="X19" s="272" t="s">
        <v>10</v>
      </c>
      <c r="Y19" s="271" t="s">
        <v>10</v>
      </c>
      <c r="Z19" s="272" t="s">
        <v>10</v>
      </c>
      <c r="AA19" s="273" t="s">
        <v>10</v>
      </c>
      <c r="AB19" s="381" t="e">
        <f t="shared" si="1"/>
        <v>#VALUE!</v>
      </c>
      <c r="AC19" s="385" t="s">
        <v>168</v>
      </c>
    </row>
    <row r="20" spans="1:29" ht="20.100000000000001" customHeight="1" x14ac:dyDescent="0.25">
      <c r="A20" s="51">
        <v>0.16666666666666666</v>
      </c>
      <c r="B20" s="121" t="s">
        <v>78</v>
      </c>
      <c r="C20" s="298">
        <v>45</v>
      </c>
      <c r="D20" s="296">
        <v>29</v>
      </c>
      <c r="E20" s="134" t="s">
        <v>77</v>
      </c>
      <c r="F20" s="53"/>
      <c r="G20" s="127" t="s">
        <v>102</v>
      </c>
      <c r="H20" s="103">
        <f t="shared" si="6"/>
        <v>15</v>
      </c>
      <c r="I20" s="106">
        <v>4599</v>
      </c>
      <c r="J20" s="107">
        <v>4613</v>
      </c>
      <c r="K20" s="104" t="s">
        <v>10</v>
      </c>
      <c r="L20" s="106" t="s">
        <v>10</v>
      </c>
      <c r="M20" s="107" t="s">
        <v>10</v>
      </c>
      <c r="N20" s="105" t="s">
        <v>10</v>
      </c>
      <c r="O20" s="106" t="s">
        <v>10</v>
      </c>
      <c r="P20" s="107" t="s">
        <v>10</v>
      </c>
      <c r="Q20" s="108">
        <f>11+1</f>
        <v>12</v>
      </c>
      <c r="R20" s="109" t="s">
        <v>10</v>
      </c>
      <c r="S20" s="110" t="s">
        <v>10</v>
      </c>
      <c r="T20" s="31">
        <f t="shared" si="7"/>
        <v>0.25</v>
      </c>
      <c r="U20" s="111">
        <v>0</v>
      </c>
      <c r="V20" s="112">
        <v>6</v>
      </c>
      <c r="W20" s="113">
        <v>1</v>
      </c>
      <c r="X20" s="295">
        <v>1</v>
      </c>
      <c r="Y20" s="111">
        <v>0</v>
      </c>
      <c r="Z20" s="113">
        <v>0</v>
      </c>
      <c r="AA20" s="114">
        <v>4</v>
      </c>
      <c r="AB20" s="381">
        <f t="shared" si="1"/>
        <v>0</v>
      </c>
      <c r="AC20" s="386" t="s">
        <v>162</v>
      </c>
    </row>
    <row r="21" spans="1:29" ht="20.100000000000001" customHeight="1" x14ac:dyDescent="0.25">
      <c r="A21" s="83">
        <v>0.20833333333333334</v>
      </c>
      <c r="B21" s="84" t="s">
        <v>145</v>
      </c>
      <c r="C21" s="85">
        <v>1000</v>
      </c>
      <c r="D21" s="85" t="s">
        <v>10</v>
      </c>
      <c r="E21" s="136" t="s">
        <v>4</v>
      </c>
      <c r="F21" s="87" t="s">
        <v>146</v>
      </c>
      <c r="G21" s="129" t="s">
        <v>147</v>
      </c>
      <c r="H21" s="89" t="s">
        <v>10</v>
      </c>
      <c r="I21" s="90" t="s">
        <v>10</v>
      </c>
      <c r="J21" s="91" t="s">
        <v>10</v>
      </c>
      <c r="K21" s="89" t="s">
        <v>10</v>
      </c>
      <c r="L21" s="90" t="s">
        <v>10</v>
      </c>
      <c r="M21" s="91" t="s">
        <v>10</v>
      </c>
      <c r="N21" s="89" t="s">
        <v>10</v>
      </c>
      <c r="O21" s="90" t="s">
        <v>10</v>
      </c>
      <c r="P21" s="91" t="s">
        <v>10</v>
      </c>
      <c r="Q21" s="264" t="s">
        <v>10</v>
      </c>
      <c r="R21" s="264" t="s">
        <v>10</v>
      </c>
      <c r="S21" s="264" t="s">
        <v>10</v>
      </c>
      <c r="T21" s="93" t="s">
        <v>10</v>
      </c>
      <c r="U21" s="268" t="s">
        <v>10</v>
      </c>
      <c r="V21" s="269" t="s">
        <v>10</v>
      </c>
      <c r="W21" s="247" t="s">
        <v>10</v>
      </c>
      <c r="X21" s="247" t="s">
        <v>10</v>
      </c>
      <c r="Y21" s="268" t="s">
        <v>10</v>
      </c>
      <c r="Z21" s="247" t="s">
        <v>10</v>
      </c>
      <c r="AA21" s="270" t="s">
        <v>10</v>
      </c>
      <c r="AB21" s="381" t="e">
        <f t="shared" si="1"/>
        <v>#VALUE!</v>
      </c>
      <c r="AC21" s="388" t="s">
        <v>66</v>
      </c>
    </row>
    <row r="22" spans="1:29" ht="20.100000000000001" customHeight="1" thickBot="1" x14ac:dyDescent="0.3">
      <c r="A22" s="83">
        <v>0.25</v>
      </c>
      <c r="B22" s="84" t="s">
        <v>148</v>
      </c>
      <c r="C22" s="85">
        <v>35</v>
      </c>
      <c r="D22" s="85" t="s">
        <v>10</v>
      </c>
      <c r="E22" s="136" t="s">
        <v>4</v>
      </c>
      <c r="F22" s="87" t="s">
        <v>152</v>
      </c>
      <c r="G22" s="129" t="s">
        <v>149</v>
      </c>
      <c r="H22" s="89" t="s">
        <v>10</v>
      </c>
      <c r="I22" s="90" t="s">
        <v>10</v>
      </c>
      <c r="J22" s="91" t="s">
        <v>10</v>
      </c>
      <c r="K22" s="89" t="s">
        <v>10</v>
      </c>
      <c r="L22" s="90" t="s">
        <v>10</v>
      </c>
      <c r="M22" s="91" t="s">
        <v>10</v>
      </c>
      <c r="N22" s="89" t="s">
        <v>10</v>
      </c>
      <c r="O22" s="90" t="s">
        <v>10</v>
      </c>
      <c r="P22" s="91" t="s">
        <v>10</v>
      </c>
      <c r="Q22" s="264" t="s">
        <v>10</v>
      </c>
      <c r="R22" s="264" t="s">
        <v>10</v>
      </c>
      <c r="S22" s="264" t="s">
        <v>10</v>
      </c>
      <c r="T22" s="93" t="s">
        <v>10</v>
      </c>
      <c r="U22" s="268" t="s">
        <v>10</v>
      </c>
      <c r="V22" s="269" t="s">
        <v>10</v>
      </c>
      <c r="W22" s="247" t="s">
        <v>10</v>
      </c>
      <c r="X22" s="247" t="s">
        <v>10</v>
      </c>
      <c r="Y22" s="268" t="s">
        <v>10</v>
      </c>
      <c r="Z22" s="247" t="s">
        <v>10</v>
      </c>
      <c r="AA22" s="270" t="s">
        <v>10</v>
      </c>
      <c r="AB22" s="381" t="e">
        <f t="shared" si="1"/>
        <v>#VALUE!</v>
      </c>
      <c r="AC22" s="389" t="s">
        <v>163</v>
      </c>
    </row>
    <row r="23" spans="1:29" ht="20.100000000000001" hidden="1" customHeight="1" x14ac:dyDescent="0.25">
      <c r="A23" s="51">
        <f>'03.27 (v2)'!A25</f>
        <v>0</v>
      </c>
      <c r="B23" s="52">
        <f>'03.27 (v2)'!B25</f>
        <v>0</v>
      </c>
      <c r="C23" s="58">
        <f>'03.27 (v2)'!C25</f>
        <v>0</v>
      </c>
      <c r="D23" s="296">
        <f>'03.27 (v2)'!D25</f>
        <v>0</v>
      </c>
      <c r="E23" s="58">
        <f>'03.27 (v2)'!E25</f>
        <v>0</v>
      </c>
      <c r="F23" s="53">
        <f>'03.27 (v2)'!F25</f>
        <v>0</v>
      </c>
      <c r="G23" s="65">
        <f>'03.27 (v2)'!G25</f>
        <v>0</v>
      </c>
      <c r="H23" s="103">
        <f t="shared" si="6"/>
        <v>0</v>
      </c>
      <c r="I23" s="106"/>
      <c r="J23" s="107"/>
      <c r="K23" s="104">
        <f t="shared" ref="K23:K38" si="9">IF(ISBLANK(M23),0,(M23-L23+1))</f>
        <v>0</v>
      </c>
      <c r="L23" s="106"/>
      <c r="M23" s="107"/>
      <c r="N23" s="105">
        <f t="shared" si="8"/>
        <v>0</v>
      </c>
      <c r="O23" s="106"/>
      <c r="P23" s="107"/>
      <c r="Q23" s="108"/>
      <c r="R23" s="109"/>
      <c r="S23" s="110"/>
      <c r="T23" s="31">
        <f t="shared" si="7"/>
        <v>8.3333333333333329E-2</v>
      </c>
      <c r="U23" s="111"/>
      <c r="V23" s="112"/>
      <c r="W23" s="113"/>
      <c r="X23" s="295"/>
      <c r="Y23" s="111"/>
      <c r="Z23" s="113"/>
      <c r="AA23" s="114"/>
      <c r="AB23" s="180">
        <f t="shared" ref="AB23:AB46" si="10">IF(ISBLANK(J23),-90,(-((Q23)-SUM(U23:Z23,AA23))))</f>
        <v>-90</v>
      </c>
      <c r="AC23" s="383"/>
    </row>
    <row r="24" spans="1:29" ht="20.100000000000001" hidden="1" customHeight="1" x14ac:dyDescent="0.25">
      <c r="A24" s="51">
        <f>'03.27 (v2)'!A26</f>
        <v>0</v>
      </c>
      <c r="B24" s="52">
        <f>'03.27 (v2)'!B26</f>
        <v>0</v>
      </c>
      <c r="C24" s="58">
        <f>'03.27 (v2)'!C26</f>
        <v>0</v>
      </c>
      <c r="D24" s="296">
        <f>'03.27 (v2)'!D26</f>
        <v>0</v>
      </c>
      <c r="E24" s="58">
        <f>'03.27 (v2)'!E26</f>
        <v>0</v>
      </c>
      <c r="F24" s="53">
        <f>'03.27 (v2)'!F26</f>
        <v>0</v>
      </c>
      <c r="G24" s="65">
        <f>'03.27 (v2)'!G26</f>
        <v>0</v>
      </c>
      <c r="H24" s="103">
        <f t="shared" si="6"/>
        <v>0</v>
      </c>
      <c r="I24" s="106"/>
      <c r="J24" s="107"/>
      <c r="K24" s="104">
        <f t="shared" si="9"/>
        <v>0</v>
      </c>
      <c r="L24" s="106"/>
      <c r="M24" s="107"/>
      <c r="N24" s="105">
        <f t="shared" si="8"/>
        <v>0</v>
      </c>
      <c r="O24" s="106"/>
      <c r="P24" s="107"/>
      <c r="Q24" s="108"/>
      <c r="R24" s="109"/>
      <c r="S24" s="110"/>
      <c r="T24" s="31">
        <f t="shared" si="7"/>
        <v>8.3333333333333329E-2</v>
      </c>
      <c r="U24" s="111"/>
      <c r="V24" s="112"/>
      <c r="W24" s="113"/>
      <c r="X24" s="295"/>
      <c r="Y24" s="111"/>
      <c r="Z24" s="113"/>
      <c r="AA24" s="114"/>
      <c r="AB24" s="180">
        <f t="shared" si="10"/>
        <v>-90</v>
      </c>
      <c r="AC24" s="53"/>
    </row>
    <row r="25" spans="1:29" ht="20.100000000000001" hidden="1" customHeight="1" x14ac:dyDescent="0.25">
      <c r="A25" s="51">
        <f>'03.27 (v2)'!A27</f>
        <v>0</v>
      </c>
      <c r="B25" s="52">
        <f>'03.27 (v2)'!B27</f>
        <v>0</v>
      </c>
      <c r="C25" s="58">
        <f>'03.27 (v2)'!C27</f>
        <v>0</v>
      </c>
      <c r="D25" s="296">
        <f>'03.27 (v2)'!D27</f>
        <v>0</v>
      </c>
      <c r="E25" s="58">
        <f>'03.27 (v2)'!E27</f>
        <v>0</v>
      </c>
      <c r="F25" s="53">
        <f>'03.27 (v2)'!F27</f>
        <v>0</v>
      </c>
      <c r="G25" s="65">
        <f>'03.27 (v2)'!G27</f>
        <v>0</v>
      </c>
      <c r="H25" s="103">
        <f t="shared" si="6"/>
        <v>0</v>
      </c>
      <c r="I25" s="106"/>
      <c r="J25" s="107"/>
      <c r="K25" s="104">
        <f t="shared" si="9"/>
        <v>0</v>
      </c>
      <c r="L25" s="106"/>
      <c r="M25" s="107"/>
      <c r="N25" s="105">
        <f t="shared" si="8"/>
        <v>0</v>
      </c>
      <c r="O25" s="106"/>
      <c r="P25" s="107"/>
      <c r="Q25" s="108"/>
      <c r="R25" s="109"/>
      <c r="S25" s="110"/>
      <c r="T25" s="31">
        <f t="shared" si="7"/>
        <v>8.3333333333333329E-2</v>
      </c>
      <c r="U25" s="111"/>
      <c r="V25" s="112"/>
      <c r="W25" s="113"/>
      <c r="X25" s="295"/>
      <c r="Y25" s="111"/>
      <c r="Z25" s="113"/>
      <c r="AA25" s="114"/>
      <c r="AB25" s="180">
        <f t="shared" si="10"/>
        <v>-90</v>
      </c>
      <c r="AC25" s="53"/>
    </row>
    <row r="26" spans="1:29" ht="20.100000000000001" hidden="1" customHeight="1" x14ac:dyDescent="0.25">
      <c r="A26" s="51">
        <f>'03.27 (v2)'!A28</f>
        <v>0</v>
      </c>
      <c r="B26" s="52">
        <f>'03.27 (v2)'!B28</f>
        <v>0</v>
      </c>
      <c r="C26" s="58">
        <f>'03.27 (v2)'!C28</f>
        <v>0</v>
      </c>
      <c r="D26" s="296">
        <f>'03.27 (v2)'!D28</f>
        <v>0</v>
      </c>
      <c r="E26" s="58">
        <f>'03.27 (v2)'!E28</f>
        <v>0</v>
      </c>
      <c r="F26" s="53">
        <f>'03.27 (v2)'!F28</f>
        <v>0</v>
      </c>
      <c r="G26" s="65">
        <f>'03.27 (v2)'!G28</f>
        <v>0</v>
      </c>
      <c r="H26" s="103">
        <f t="shared" si="6"/>
        <v>0</v>
      </c>
      <c r="I26" s="106"/>
      <c r="J26" s="107"/>
      <c r="K26" s="104">
        <f t="shared" si="9"/>
        <v>0</v>
      </c>
      <c r="L26" s="106"/>
      <c r="M26" s="107"/>
      <c r="N26" s="105">
        <f t="shared" si="8"/>
        <v>0</v>
      </c>
      <c r="O26" s="106"/>
      <c r="P26" s="107"/>
      <c r="Q26" s="108"/>
      <c r="R26" s="109"/>
      <c r="S26" s="110"/>
      <c r="T26" s="31">
        <f t="shared" si="7"/>
        <v>8.3333333333333329E-2</v>
      </c>
      <c r="U26" s="111"/>
      <c r="V26" s="112"/>
      <c r="W26" s="113"/>
      <c r="X26" s="295"/>
      <c r="Y26" s="111"/>
      <c r="Z26" s="113"/>
      <c r="AA26" s="114"/>
      <c r="AB26" s="180">
        <f t="shared" si="10"/>
        <v>-90</v>
      </c>
      <c r="AC26" s="53"/>
    </row>
    <row r="27" spans="1:29" ht="20.100000000000001" hidden="1" customHeight="1" x14ac:dyDescent="0.25">
      <c r="A27" s="51">
        <f>'03.27 (v2)'!A29</f>
        <v>0</v>
      </c>
      <c r="B27" s="52">
        <f>'03.27 (v2)'!B29</f>
        <v>0</v>
      </c>
      <c r="C27" s="58">
        <f>'03.27 (v2)'!C29</f>
        <v>0</v>
      </c>
      <c r="D27" s="296">
        <f>'03.27 (v2)'!D29</f>
        <v>0</v>
      </c>
      <c r="E27" s="58">
        <f>'03.27 (v2)'!E29</f>
        <v>0</v>
      </c>
      <c r="F27" s="53">
        <f>'03.27 (v2)'!F29</f>
        <v>0</v>
      </c>
      <c r="G27" s="65">
        <f>'03.27 (v2)'!G29</f>
        <v>0</v>
      </c>
      <c r="H27" s="103">
        <f t="shared" si="6"/>
        <v>0</v>
      </c>
      <c r="I27" s="106"/>
      <c r="J27" s="107"/>
      <c r="K27" s="104">
        <f t="shared" si="9"/>
        <v>0</v>
      </c>
      <c r="L27" s="106"/>
      <c r="M27" s="107"/>
      <c r="N27" s="105">
        <f t="shared" si="8"/>
        <v>0</v>
      </c>
      <c r="O27" s="106"/>
      <c r="P27" s="107"/>
      <c r="Q27" s="108"/>
      <c r="R27" s="109"/>
      <c r="S27" s="110"/>
      <c r="T27" s="31">
        <f t="shared" si="7"/>
        <v>8.3333333333333329E-2</v>
      </c>
      <c r="U27" s="111"/>
      <c r="V27" s="112"/>
      <c r="W27" s="113"/>
      <c r="X27" s="295"/>
      <c r="Y27" s="111"/>
      <c r="Z27" s="113"/>
      <c r="AA27" s="114"/>
      <c r="AB27" s="180">
        <f t="shared" si="10"/>
        <v>-90</v>
      </c>
      <c r="AC27" s="53"/>
    </row>
    <row r="28" spans="1:29" ht="20.100000000000001" hidden="1" customHeight="1" x14ac:dyDescent="0.25">
      <c r="A28" s="51">
        <f>'03.27 (v2)'!A30</f>
        <v>0</v>
      </c>
      <c r="B28" s="52">
        <f>'03.27 (v2)'!B30</f>
        <v>0</v>
      </c>
      <c r="C28" s="58">
        <f>'03.27 (v2)'!C30</f>
        <v>0</v>
      </c>
      <c r="D28" s="296">
        <f>'03.27 (v2)'!D30</f>
        <v>0</v>
      </c>
      <c r="E28" s="58">
        <f>'03.27 (v2)'!E30</f>
        <v>0</v>
      </c>
      <c r="F28" s="53">
        <f>'03.27 (v2)'!F30</f>
        <v>0</v>
      </c>
      <c r="G28" s="65">
        <f>'03.27 (v2)'!G30</f>
        <v>0</v>
      </c>
      <c r="H28" s="103">
        <f t="shared" si="6"/>
        <v>0</v>
      </c>
      <c r="I28" s="106"/>
      <c r="J28" s="107"/>
      <c r="K28" s="104">
        <f t="shared" si="9"/>
        <v>0</v>
      </c>
      <c r="L28" s="106"/>
      <c r="M28" s="107"/>
      <c r="N28" s="105">
        <f t="shared" si="8"/>
        <v>0</v>
      </c>
      <c r="O28" s="106"/>
      <c r="P28" s="107"/>
      <c r="Q28" s="108"/>
      <c r="R28" s="109"/>
      <c r="S28" s="110"/>
      <c r="T28" s="31">
        <f t="shared" si="7"/>
        <v>8.3333333333333329E-2</v>
      </c>
      <c r="U28" s="111"/>
      <c r="V28" s="112"/>
      <c r="W28" s="113"/>
      <c r="X28" s="295"/>
      <c r="Y28" s="111"/>
      <c r="Z28" s="113"/>
      <c r="AA28" s="114"/>
      <c r="AB28" s="180">
        <f t="shared" si="10"/>
        <v>-90</v>
      </c>
      <c r="AC28" s="53"/>
    </row>
    <row r="29" spans="1:29" ht="20.100000000000001" hidden="1" customHeight="1" x14ac:dyDescent="0.25">
      <c r="A29" s="51">
        <f>'03.27 (v2)'!A31</f>
        <v>0</v>
      </c>
      <c r="B29" s="52">
        <f>'03.27 (v2)'!B31</f>
        <v>0</v>
      </c>
      <c r="C29" s="58">
        <f>'03.27 (v2)'!C31</f>
        <v>0</v>
      </c>
      <c r="D29" s="296">
        <f>'03.27 (v2)'!D31</f>
        <v>0</v>
      </c>
      <c r="E29" s="58">
        <f>'03.27 (v2)'!E31</f>
        <v>0</v>
      </c>
      <c r="F29" s="53">
        <f>'03.27 (v2)'!F31</f>
        <v>0</v>
      </c>
      <c r="G29" s="65">
        <f>'03.27 (v2)'!G31</f>
        <v>0</v>
      </c>
      <c r="H29" s="103">
        <f t="shared" si="6"/>
        <v>0</v>
      </c>
      <c r="I29" s="106"/>
      <c r="J29" s="107"/>
      <c r="K29" s="104">
        <f t="shared" si="9"/>
        <v>0</v>
      </c>
      <c r="L29" s="106"/>
      <c r="M29" s="107"/>
      <c r="N29" s="105">
        <f t="shared" si="8"/>
        <v>0</v>
      </c>
      <c r="O29" s="106"/>
      <c r="P29" s="107"/>
      <c r="Q29" s="108"/>
      <c r="R29" s="109"/>
      <c r="S29" s="110"/>
      <c r="T29" s="31">
        <f t="shared" si="7"/>
        <v>8.3333333333333329E-2</v>
      </c>
      <c r="U29" s="111"/>
      <c r="V29" s="112"/>
      <c r="W29" s="113"/>
      <c r="X29" s="295"/>
      <c r="Y29" s="111"/>
      <c r="Z29" s="113"/>
      <c r="AA29" s="114"/>
      <c r="AB29" s="180">
        <f t="shared" si="10"/>
        <v>-90</v>
      </c>
      <c r="AC29" s="53"/>
    </row>
    <row r="30" spans="1:29" ht="20.100000000000001" hidden="1" customHeight="1" x14ac:dyDescent="0.25">
      <c r="A30" s="51">
        <f>'03.27 (v2)'!A32</f>
        <v>0</v>
      </c>
      <c r="B30" s="52">
        <f>'03.27 (v2)'!B32</f>
        <v>0</v>
      </c>
      <c r="C30" s="58">
        <f>'03.27 (v2)'!C32</f>
        <v>0</v>
      </c>
      <c r="D30" s="296">
        <f>'03.27 (v2)'!D32</f>
        <v>0</v>
      </c>
      <c r="E30" s="58">
        <f>'03.27 (v2)'!E32</f>
        <v>0</v>
      </c>
      <c r="F30" s="53">
        <f>'03.27 (v2)'!F32</f>
        <v>0</v>
      </c>
      <c r="G30" s="65">
        <f>'03.27 (v2)'!G32</f>
        <v>0</v>
      </c>
      <c r="H30" s="103">
        <f t="shared" si="6"/>
        <v>0</v>
      </c>
      <c r="I30" s="106"/>
      <c r="J30" s="107"/>
      <c r="K30" s="104">
        <f t="shared" si="9"/>
        <v>0</v>
      </c>
      <c r="L30" s="106"/>
      <c r="M30" s="107"/>
      <c r="N30" s="105">
        <f t="shared" si="8"/>
        <v>0</v>
      </c>
      <c r="O30" s="106"/>
      <c r="P30" s="107"/>
      <c r="Q30" s="108"/>
      <c r="R30" s="109"/>
      <c r="S30" s="110"/>
      <c r="T30" s="31">
        <f t="shared" si="7"/>
        <v>8.3333333333333329E-2</v>
      </c>
      <c r="U30" s="111"/>
      <c r="V30" s="112"/>
      <c r="W30" s="113"/>
      <c r="X30" s="295"/>
      <c r="Y30" s="111"/>
      <c r="Z30" s="113"/>
      <c r="AA30" s="114"/>
      <c r="AB30" s="180">
        <f t="shared" si="10"/>
        <v>-90</v>
      </c>
      <c r="AC30" s="53"/>
    </row>
    <row r="31" spans="1:29" ht="20.100000000000001" hidden="1" customHeight="1" x14ac:dyDescent="0.25">
      <c r="A31" s="51">
        <f>'03.27 (v2)'!A33</f>
        <v>0</v>
      </c>
      <c r="B31" s="52">
        <f>'03.27 (v2)'!B33</f>
        <v>0</v>
      </c>
      <c r="C31" s="58">
        <f>'03.27 (v2)'!C33</f>
        <v>0</v>
      </c>
      <c r="D31" s="296">
        <f>'03.27 (v2)'!D33</f>
        <v>0</v>
      </c>
      <c r="E31" s="58">
        <f>'03.27 (v2)'!E33</f>
        <v>0</v>
      </c>
      <c r="F31" s="53">
        <f>'03.27 (v2)'!F33</f>
        <v>0</v>
      </c>
      <c r="G31" s="65">
        <f>'03.27 (v2)'!G33</f>
        <v>0</v>
      </c>
      <c r="H31" s="103">
        <f t="shared" si="6"/>
        <v>0</v>
      </c>
      <c r="I31" s="106"/>
      <c r="J31" s="107"/>
      <c r="K31" s="104">
        <f t="shared" si="9"/>
        <v>0</v>
      </c>
      <c r="L31" s="106"/>
      <c r="M31" s="107"/>
      <c r="N31" s="105">
        <f t="shared" si="8"/>
        <v>0</v>
      </c>
      <c r="O31" s="106"/>
      <c r="P31" s="107"/>
      <c r="Q31" s="108"/>
      <c r="R31" s="109"/>
      <c r="S31" s="110"/>
      <c r="T31" s="31">
        <f t="shared" si="7"/>
        <v>8.3333333333333329E-2</v>
      </c>
      <c r="U31" s="111"/>
      <c r="V31" s="112"/>
      <c r="W31" s="113"/>
      <c r="X31" s="295"/>
      <c r="Y31" s="111"/>
      <c r="Z31" s="113"/>
      <c r="AA31" s="114"/>
      <c r="AB31" s="180">
        <f t="shared" si="10"/>
        <v>-90</v>
      </c>
      <c r="AC31" s="53"/>
    </row>
    <row r="32" spans="1:29" ht="20.100000000000001" hidden="1" customHeight="1" x14ac:dyDescent="0.25">
      <c r="A32" s="51">
        <f>'03.27 (v2)'!A34</f>
        <v>0</v>
      </c>
      <c r="B32" s="52">
        <f>'03.27 (v2)'!B34</f>
        <v>0</v>
      </c>
      <c r="C32" s="58">
        <f>'03.27 (v2)'!C34</f>
        <v>0</v>
      </c>
      <c r="D32" s="296">
        <f>'03.27 (v2)'!D34</f>
        <v>0</v>
      </c>
      <c r="E32" s="58">
        <f>'03.27 (v2)'!E34</f>
        <v>0</v>
      </c>
      <c r="F32" s="53">
        <f>'03.27 (v2)'!F34</f>
        <v>0</v>
      </c>
      <c r="G32" s="65">
        <f>'03.27 (v2)'!G34</f>
        <v>0</v>
      </c>
      <c r="H32" s="103">
        <f t="shared" si="6"/>
        <v>0</v>
      </c>
      <c r="I32" s="106"/>
      <c r="J32" s="107"/>
      <c r="K32" s="104">
        <f t="shared" si="9"/>
        <v>0</v>
      </c>
      <c r="L32" s="106"/>
      <c r="M32" s="107"/>
      <c r="N32" s="105">
        <f t="shared" si="8"/>
        <v>0</v>
      </c>
      <c r="O32" s="106"/>
      <c r="P32" s="107"/>
      <c r="Q32" s="108"/>
      <c r="R32" s="109"/>
      <c r="S32" s="110"/>
      <c r="T32" s="31">
        <f t="shared" si="7"/>
        <v>8.3333333333333329E-2</v>
      </c>
      <c r="U32" s="111"/>
      <c r="V32" s="112"/>
      <c r="W32" s="113"/>
      <c r="X32" s="295"/>
      <c r="Y32" s="111"/>
      <c r="Z32" s="113"/>
      <c r="AA32" s="114"/>
      <c r="AB32" s="180">
        <f t="shared" si="10"/>
        <v>-90</v>
      </c>
      <c r="AC32" s="53"/>
    </row>
    <row r="33" spans="1:29" ht="20.100000000000001" hidden="1" customHeight="1" x14ac:dyDescent="0.25">
      <c r="A33" s="51">
        <f>'03.27 (v2)'!A35</f>
        <v>0</v>
      </c>
      <c r="B33" s="52">
        <f>'03.27 (v2)'!B35</f>
        <v>0</v>
      </c>
      <c r="C33" s="58">
        <f>'03.27 (v2)'!C35</f>
        <v>0</v>
      </c>
      <c r="D33" s="296">
        <f>'03.27 (v2)'!D35</f>
        <v>0</v>
      </c>
      <c r="E33" s="58">
        <f>'03.27 (v2)'!E35</f>
        <v>0</v>
      </c>
      <c r="F33" s="53">
        <f>'03.27 (v2)'!F35</f>
        <v>0</v>
      </c>
      <c r="G33" s="65">
        <f>'03.27 (v2)'!G35</f>
        <v>0</v>
      </c>
      <c r="H33" s="103">
        <f t="shared" si="6"/>
        <v>0</v>
      </c>
      <c r="I33" s="106"/>
      <c r="J33" s="107"/>
      <c r="K33" s="104">
        <f t="shared" si="9"/>
        <v>0</v>
      </c>
      <c r="L33" s="106"/>
      <c r="M33" s="107"/>
      <c r="N33" s="105">
        <f t="shared" si="8"/>
        <v>0</v>
      </c>
      <c r="O33" s="106"/>
      <c r="P33" s="107"/>
      <c r="Q33" s="108"/>
      <c r="R33" s="109"/>
      <c r="S33" s="110"/>
      <c r="T33" s="31">
        <f t="shared" si="7"/>
        <v>8.3333333333333329E-2</v>
      </c>
      <c r="U33" s="111"/>
      <c r="V33" s="112"/>
      <c r="W33" s="113"/>
      <c r="X33" s="295"/>
      <c r="Y33" s="111"/>
      <c r="Z33" s="113"/>
      <c r="AA33" s="114"/>
      <c r="AB33" s="180">
        <f t="shared" si="10"/>
        <v>-90</v>
      </c>
      <c r="AC33" s="53"/>
    </row>
    <row r="34" spans="1:29" ht="20.100000000000001" hidden="1" customHeight="1" x14ac:dyDescent="0.25">
      <c r="A34" s="51">
        <f>'03.27 (v2)'!A36</f>
        <v>0</v>
      </c>
      <c r="B34" s="52">
        <f>'03.27 (v2)'!B36</f>
        <v>0</v>
      </c>
      <c r="C34" s="58">
        <f>'03.27 (v2)'!C36</f>
        <v>0</v>
      </c>
      <c r="D34" s="296">
        <f>'03.27 (v2)'!D36</f>
        <v>0</v>
      </c>
      <c r="E34" s="58">
        <f>'03.27 (v2)'!E36</f>
        <v>0</v>
      </c>
      <c r="F34" s="53">
        <f>'03.27 (v2)'!F36</f>
        <v>0</v>
      </c>
      <c r="G34" s="65">
        <f>'03.27 (v2)'!G36</f>
        <v>0</v>
      </c>
      <c r="H34" s="103">
        <f t="shared" si="6"/>
        <v>0</v>
      </c>
      <c r="I34" s="106"/>
      <c r="J34" s="107"/>
      <c r="K34" s="104">
        <f t="shared" si="9"/>
        <v>0</v>
      </c>
      <c r="L34" s="106"/>
      <c r="M34" s="107"/>
      <c r="N34" s="105">
        <f t="shared" si="8"/>
        <v>0</v>
      </c>
      <c r="O34" s="106"/>
      <c r="P34" s="107"/>
      <c r="Q34" s="108"/>
      <c r="R34" s="109"/>
      <c r="S34" s="110"/>
      <c r="T34" s="31">
        <f t="shared" si="7"/>
        <v>8.3333333333333329E-2</v>
      </c>
      <c r="U34" s="111"/>
      <c r="V34" s="112"/>
      <c r="W34" s="113"/>
      <c r="X34" s="295"/>
      <c r="Y34" s="111"/>
      <c r="Z34" s="113"/>
      <c r="AA34" s="114"/>
      <c r="AB34" s="180">
        <f t="shared" si="10"/>
        <v>-90</v>
      </c>
      <c r="AC34" s="53"/>
    </row>
    <row r="35" spans="1:29" ht="20.100000000000001" hidden="1" customHeight="1" x14ac:dyDescent="0.25">
      <c r="A35" s="51">
        <f>'03.27 (v2)'!A37</f>
        <v>0</v>
      </c>
      <c r="B35" s="52">
        <f>'03.27 (v2)'!B37</f>
        <v>0</v>
      </c>
      <c r="C35" s="58">
        <f>'03.27 (v2)'!C37</f>
        <v>0</v>
      </c>
      <c r="D35" s="296">
        <f>'03.27 (v2)'!D37</f>
        <v>0</v>
      </c>
      <c r="E35" s="58">
        <f>'03.27 (v2)'!E37</f>
        <v>0</v>
      </c>
      <c r="F35" s="53">
        <f>'03.27 (v2)'!F37</f>
        <v>0</v>
      </c>
      <c r="G35" s="65">
        <f>'03.27 (v2)'!G37</f>
        <v>0</v>
      </c>
      <c r="H35" s="103">
        <f t="shared" si="6"/>
        <v>0</v>
      </c>
      <c r="I35" s="106"/>
      <c r="J35" s="107"/>
      <c r="K35" s="104">
        <f t="shared" si="9"/>
        <v>0</v>
      </c>
      <c r="L35" s="106"/>
      <c r="M35" s="107"/>
      <c r="N35" s="105">
        <f t="shared" si="8"/>
        <v>0</v>
      </c>
      <c r="O35" s="106"/>
      <c r="P35" s="107"/>
      <c r="Q35" s="108"/>
      <c r="R35" s="109"/>
      <c r="S35" s="110"/>
      <c r="T35" s="31">
        <f t="shared" si="7"/>
        <v>8.3333333333333329E-2</v>
      </c>
      <c r="U35" s="111"/>
      <c r="V35" s="112"/>
      <c r="W35" s="113"/>
      <c r="X35" s="295"/>
      <c r="Y35" s="111"/>
      <c r="Z35" s="113"/>
      <c r="AA35" s="114"/>
      <c r="AB35" s="180">
        <f t="shared" si="10"/>
        <v>-90</v>
      </c>
      <c r="AC35" s="53"/>
    </row>
    <row r="36" spans="1:29" ht="20.100000000000001" hidden="1" customHeight="1" x14ac:dyDescent="0.25">
      <c r="A36" s="51">
        <f>'03.27 (v2)'!A38</f>
        <v>0</v>
      </c>
      <c r="B36" s="52">
        <f>'03.27 (v2)'!B38</f>
        <v>0</v>
      </c>
      <c r="C36" s="58">
        <f>'03.27 (v2)'!C38</f>
        <v>0</v>
      </c>
      <c r="D36" s="296">
        <f>'03.27 (v2)'!D38</f>
        <v>0</v>
      </c>
      <c r="E36" s="58">
        <f>'03.27 (v2)'!E38</f>
        <v>0</v>
      </c>
      <c r="F36" s="53">
        <f>'03.27 (v2)'!F38</f>
        <v>0</v>
      </c>
      <c r="G36" s="65">
        <f>'03.27 (v2)'!G38</f>
        <v>0</v>
      </c>
      <c r="H36" s="103">
        <f t="shared" si="6"/>
        <v>0</v>
      </c>
      <c r="I36" s="106"/>
      <c r="J36" s="107"/>
      <c r="K36" s="104">
        <f t="shared" si="9"/>
        <v>0</v>
      </c>
      <c r="L36" s="106"/>
      <c r="M36" s="107"/>
      <c r="N36" s="105">
        <f t="shared" si="8"/>
        <v>0</v>
      </c>
      <c r="O36" s="106"/>
      <c r="P36" s="107"/>
      <c r="Q36" s="108"/>
      <c r="R36" s="109"/>
      <c r="S36" s="110"/>
      <c r="T36" s="31">
        <f t="shared" si="7"/>
        <v>8.3333333333333329E-2</v>
      </c>
      <c r="U36" s="111"/>
      <c r="V36" s="112"/>
      <c r="W36" s="113"/>
      <c r="X36" s="295"/>
      <c r="Y36" s="111"/>
      <c r="Z36" s="113"/>
      <c r="AA36" s="114"/>
      <c r="AB36" s="180">
        <f t="shared" si="10"/>
        <v>-90</v>
      </c>
      <c r="AC36" s="53"/>
    </row>
    <row r="37" spans="1:29" ht="20.100000000000001" hidden="1" customHeight="1" x14ac:dyDescent="0.25">
      <c r="A37" s="51">
        <f>'03.27 (v2)'!A39</f>
        <v>0</v>
      </c>
      <c r="B37" s="52">
        <f>'03.27 (v2)'!B39</f>
        <v>0</v>
      </c>
      <c r="C37" s="58">
        <f>'03.27 (v2)'!C39</f>
        <v>0</v>
      </c>
      <c r="D37" s="296">
        <f>'03.27 (v2)'!D39</f>
        <v>0</v>
      </c>
      <c r="E37" s="58">
        <f>'03.27 (v2)'!E39</f>
        <v>0</v>
      </c>
      <c r="F37" s="53">
        <f>'03.27 (v2)'!F39</f>
        <v>0</v>
      </c>
      <c r="G37" s="65">
        <f>'03.27 (v2)'!G39</f>
        <v>0</v>
      </c>
      <c r="H37" s="103">
        <f t="shared" si="6"/>
        <v>0</v>
      </c>
      <c r="I37" s="106"/>
      <c r="J37" s="107"/>
      <c r="K37" s="104">
        <f t="shared" si="9"/>
        <v>0</v>
      </c>
      <c r="L37" s="106"/>
      <c r="M37" s="107"/>
      <c r="N37" s="105">
        <f t="shared" si="8"/>
        <v>0</v>
      </c>
      <c r="O37" s="106"/>
      <c r="P37" s="107"/>
      <c r="Q37" s="108"/>
      <c r="R37" s="109"/>
      <c r="S37" s="110"/>
      <c r="T37" s="31">
        <f t="shared" si="7"/>
        <v>8.3333333333333329E-2</v>
      </c>
      <c r="U37" s="111"/>
      <c r="V37" s="112"/>
      <c r="W37" s="113"/>
      <c r="X37" s="295"/>
      <c r="Y37" s="111"/>
      <c r="Z37" s="113"/>
      <c r="AA37" s="114"/>
      <c r="AB37" s="180">
        <f t="shared" si="10"/>
        <v>-90</v>
      </c>
      <c r="AC37" s="53"/>
    </row>
    <row r="38" spans="1:29" ht="20.100000000000001" hidden="1" customHeight="1" x14ac:dyDescent="0.25">
      <c r="A38" s="51">
        <f>'03.27 (v2)'!A40</f>
        <v>0</v>
      </c>
      <c r="B38" s="52">
        <f>'03.27 (v2)'!B40</f>
        <v>0</v>
      </c>
      <c r="C38" s="58">
        <f>'03.27 (v2)'!C40</f>
        <v>0</v>
      </c>
      <c r="D38" s="296">
        <f>'03.27 (v2)'!D40</f>
        <v>0</v>
      </c>
      <c r="E38" s="58">
        <f>'03.27 (v2)'!E40</f>
        <v>0</v>
      </c>
      <c r="F38" s="53">
        <f>'03.27 (v2)'!F40</f>
        <v>0</v>
      </c>
      <c r="G38" s="65">
        <f>'03.27 (v2)'!G40</f>
        <v>0</v>
      </c>
      <c r="H38" s="103">
        <f t="shared" si="6"/>
        <v>0</v>
      </c>
      <c r="I38" s="106"/>
      <c r="J38" s="107"/>
      <c r="K38" s="104">
        <f t="shared" si="9"/>
        <v>0</v>
      </c>
      <c r="L38" s="106"/>
      <c r="M38" s="107"/>
      <c r="N38" s="105">
        <f t="shared" si="8"/>
        <v>0</v>
      </c>
      <c r="O38" s="106"/>
      <c r="P38" s="107"/>
      <c r="Q38" s="108"/>
      <c r="R38" s="109"/>
      <c r="S38" s="110"/>
      <c r="T38" s="31">
        <f t="shared" si="7"/>
        <v>8.3333333333333329E-2</v>
      </c>
      <c r="U38" s="111"/>
      <c r="V38" s="112"/>
      <c r="W38" s="113"/>
      <c r="X38" s="295"/>
      <c r="Y38" s="111"/>
      <c r="Z38" s="113"/>
      <c r="AA38" s="114"/>
      <c r="AB38" s="180">
        <f t="shared" si="10"/>
        <v>-90</v>
      </c>
      <c r="AC38" s="53"/>
    </row>
    <row r="39" spans="1:29" ht="19.5" hidden="1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5" t="s">
        <v>10</v>
      </c>
      <c r="V39" s="266" t="s">
        <v>10</v>
      </c>
      <c r="W39" s="254" t="s">
        <v>10</v>
      </c>
      <c r="X39" s="254" t="s">
        <v>10</v>
      </c>
      <c r="Y39" s="265" t="s">
        <v>10</v>
      </c>
      <c r="Z39" s="254" t="s">
        <v>10</v>
      </c>
      <c r="AA39" s="267" t="s">
        <v>10</v>
      </c>
      <c r="AB39" s="180" t="e">
        <f t="shared" si="10"/>
        <v>#VALUE!</v>
      </c>
      <c r="AC39" s="277" t="s">
        <v>66</v>
      </c>
    </row>
    <row r="40" spans="1:29" ht="19.5" hidden="1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5" t="s">
        <v>10</v>
      </c>
      <c r="V40" s="266" t="s">
        <v>10</v>
      </c>
      <c r="W40" s="254" t="s">
        <v>10</v>
      </c>
      <c r="X40" s="254" t="s">
        <v>10</v>
      </c>
      <c r="Y40" s="265" t="s">
        <v>10</v>
      </c>
      <c r="Z40" s="254" t="s">
        <v>10</v>
      </c>
      <c r="AA40" s="267" t="s">
        <v>10</v>
      </c>
      <c r="AB40" s="180" t="e">
        <f t="shared" si="10"/>
        <v>#VALUE!</v>
      </c>
      <c r="AC40" s="277" t="s">
        <v>66</v>
      </c>
    </row>
    <row r="41" spans="1:29" ht="19.5" hidden="1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5" t="s">
        <v>10</v>
      </c>
      <c r="V41" s="266" t="s">
        <v>10</v>
      </c>
      <c r="W41" s="254" t="s">
        <v>10</v>
      </c>
      <c r="X41" s="254" t="s">
        <v>10</v>
      </c>
      <c r="Y41" s="265" t="s">
        <v>10</v>
      </c>
      <c r="Z41" s="254" t="s">
        <v>10</v>
      </c>
      <c r="AA41" s="267" t="s">
        <v>10</v>
      </c>
      <c r="AB41" s="180" t="e">
        <f t="shared" si="10"/>
        <v>#VALUE!</v>
      </c>
      <c r="AC41" s="277" t="s">
        <v>66</v>
      </c>
    </row>
    <row r="42" spans="1:29" ht="19.5" hidden="1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5" t="s">
        <v>10</v>
      </c>
      <c r="V42" s="266" t="s">
        <v>10</v>
      </c>
      <c r="W42" s="254" t="s">
        <v>10</v>
      </c>
      <c r="X42" s="254" t="s">
        <v>10</v>
      </c>
      <c r="Y42" s="265" t="s">
        <v>10</v>
      </c>
      <c r="Z42" s="254" t="s">
        <v>10</v>
      </c>
      <c r="AA42" s="267" t="s">
        <v>10</v>
      </c>
      <c r="AB42" s="180" t="e">
        <f t="shared" si="10"/>
        <v>#VALUE!</v>
      </c>
      <c r="AC42" s="277" t="s">
        <v>66</v>
      </c>
    </row>
    <row r="43" spans="1:29" ht="19.5" hidden="1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5" t="s">
        <v>10</v>
      </c>
      <c r="V43" s="266" t="s">
        <v>10</v>
      </c>
      <c r="W43" s="254" t="s">
        <v>10</v>
      </c>
      <c r="X43" s="254" t="s">
        <v>10</v>
      </c>
      <c r="Y43" s="265" t="s">
        <v>10</v>
      </c>
      <c r="Z43" s="254" t="s">
        <v>10</v>
      </c>
      <c r="AA43" s="267" t="s">
        <v>10</v>
      </c>
      <c r="AB43" s="180" t="e">
        <f t="shared" si="10"/>
        <v>#VALUE!</v>
      </c>
      <c r="AC43" s="277" t="s">
        <v>66</v>
      </c>
    </row>
    <row r="44" spans="1:29" ht="19.5" hidden="1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5" t="s">
        <v>10</v>
      </c>
      <c r="V44" s="266" t="s">
        <v>10</v>
      </c>
      <c r="W44" s="254" t="s">
        <v>10</v>
      </c>
      <c r="X44" s="254" t="s">
        <v>10</v>
      </c>
      <c r="Y44" s="265" t="s">
        <v>10</v>
      </c>
      <c r="Z44" s="254" t="s">
        <v>10</v>
      </c>
      <c r="AA44" s="267" t="s">
        <v>10</v>
      </c>
      <c r="AB44" s="180" t="e">
        <f t="shared" si="10"/>
        <v>#VALUE!</v>
      </c>
      <c r="AC44" s="277" t="s">
        <v>66</v>
      </c>
    </row>
    <row r="45" spans="1:29" ht="20.100000000000001" hidden="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4" t="s">
        <v>10</v>
      </c>
      <c r="R45" s="264" t="s">
        <v>10</v>
      </c>
      <c r="S45" s="264" t="s">
        <v>10</v>
      </c>
      <c r="T45" s="93" t="s">
        <v>10</v>
      </c>
      <c r="U45" s="268" t="s">
        <v>10</v>
      </c>
      <c r="V45" s="269" t="s">
        <v>10</v>
      </c>
      <c r="W45" s="247" t="s">
        <v>10</v>
      </c>
      <c r="X45" s="247" t="s">
        <v>10</v>
      </c>
      <c r="Y45" s="268" t="s">
        <v>10</v>
      </c>
      <c r="Z45" s="247" t="s">
        <v>10</v>
      </c>
      <c r="AA45" s="270" t="s">
        <v>10</v>
      </c>
      <c r="AB45" s="180" t="e">
        <f t="shared" si="10"/>
        <v>#VALUE!</v>
      </c>
      <c r="AC45" s="278" t="s">
        <v>66</v>
      </c>
    </row>
    <row r="46" spans="1:29" ht="30" hidden="1" customHeight="1" x14ac:dyDescent="0.25">
      <c r="A46" s="59"/>
      <c r="B46" s="60"/>
      <c r="C46" s="61"/>
      <c r="D46" s="61" t="s">
        <v>10</v>
      </c>
      <c r="E46" s="62"/>
      <c r="F46" s="63"/>
      <c r="G46" s="64"/>
      <c r="H46" s="103" t="s">
        <v>10</v>
      </c>
      <c r="I46" s="274" t="s">
        <v>10</v>
      </c>
      <c r="J46" s="275" t="s">
        <v>10</v>
      </c>
      <c r="K46" s="104" t="s">
        <v>10</v>
      </c>
      <c r="L46" s="274" t="s">
        <v>10</v>
      </c>
      <c r="M46" s="275" t="s">
        <v>10</v>
      </c>
      <c r="N46" s="105">
        <f>IF(ISBLANK(P46),0,(P46-O46+1))</f>
        <v>0</v>
      </c>
      <c r="O46" s="274"/>
      <c r="P46" s="275"/>
      <c r="Q46" s="108" t="s">
        <v>10</v>
      </c>
      <c r="R46" s="109" t="s">
        <v>10</v>
      </c>
      <c r="S46" s="110"/>
      <c r="T46" s="13" t="s">
        <v>10</v>
      </c>
      <c r="U46" s="271" t="s">
        <v>10</v>
      </c>
      <c r="V46" s="189" t="s">
        <v>10</v>
      </c>
      <c r="W46" s="272" t="s">
        <v>10</v>
      </c>
      <c r="X46" s="272" t="s">
        <v>10</v>
      </c>
      <c r="Y46" s="271" t="s">
        <v>10</v>
      </c>
      <c r="Z46" s="272" t="s">
        <v>10</v>
      </c>
      <c r="AA46" s="273" t="s">
        <v>10</v>
      </c>
      <c r="AB46" s="180" t="e">
        <f t="shared" si="10"/>
        <v>#VALUE!</v>
      </c>
      <c r="AC46" s="63"/>
    </row>
    <row r="47" spans="1:29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5"/>
      <c r="AC47" s="8"/>
    </row>
    <row r="48" spans="1:29" ht="15" customHeight="1" thickBot="1" x14ac:dyDescent="0.3">
      <c r="B48" s="21"/>
      <c r="C48"/>
      <c r="D48"/>
      <c r="F48" s="22"/>
      <c r="G48" s="49"/>
      <c r="H48" s="418" t="str">
        <f>H2</f>
        <v># Shot</v>
      </c>
      <c r="K48" s="434" t="str">
        <f>K2</f>
        <v># Shot</v>
      </c>
      <c r="N48" s="421" t="str">
        <f>N2</f>
        <v># Shot</v>
      </c>
      <c r="Q48" s="424" t="s">
        <v>9</v>
      </c>
      <c r="R48" s="425"/>
      <c r="S48" s="426"/>
      <c r="U48" s="395" t="str">
        <f t="shared" ref="U48:AA48" si="11">U2</f>
        <v>Bypass</v>
      </c>
      <c r="V48" s="427" t="str">
        <f t="shared" si="11"/>
        <v>No Show</v>
      </c>
      <c r="W48" s="398" t="str">
        <f t="shared" si="11"/>
        <v>Decline</v>
      </c>
      <c r="X48" s="455" t="str">
        <f t="shared" si="11"/>
        <v>Xtra Sheets</v>
      </c>
      <c r="Y48" s="395" t="str">
        <f t="shared" si="11"/>
        <v>Digital</v>
      </c>
      <c r="Z48" s="398" t="str">
        <f t="shared" si="11"/>
        <v>Stolen</v>
      </c>
      <c r="AA48" s="416" t="str">
        <f t="shared" si="11"/>
        <v># Sales 
(if known)</v>
      </c>
      <c r="AC48" s="22"/>
    </row>
    <row r="49" spans="5:27" ht="15.75" customHeight="1" x14ac:dyDescent="0.25">
      <c r="G49" s="49"/>
      <c r="H49" s="419"/>
      <c r="K49" s="435"/>
      <c r="N49" s="422"/>
      <c r="Q49" s="451" t="str">
        <f>Q3</f>
        <v>Green 
Screen</v>
      </c>
      <c r="R49" s="437" t="str">
        <f>R3</f>
        <v>Star</v>
      </c>
      <c r="S49" s="453" t="str">
        <f>S3</f>
        <v>Private</v>
      </c>
      <c r="U49" s="396"/>
      <c r="V49" s="428"/>
      <c r="W49" s="399"/>
      <c r="X49" s="456"/>
      <c r="Y49" s="396"/>
      <c r="Z49" s="399"/>
      <c r="AA49" s="449"/>
    </row>
    <row r="50" spans="5:27" ht="15.75" customHeight="1" thickBot="1" x14ac:dyDescent="0.3">
      <c r="G50" s="49"/>
      <c r="H50" s="420"/>
      <c r="K50" s="436"/>
      <c r="N50" s="423"/>
      <c r="Q50" s="452"/>
      <c r="R50" s="438"/>
      <c r="S50" s="454"/>
      <c r="U50" s="397"/>
      <c r="V50" s="429"/>
      <c r="W50" s="400"/>
      <c r="X50" s="457"/>
      <c r="Y50" s="397"/>
      <c r="Z50" s="400"/>
      <c r="AA50" s="450"/>
    </row>
    <row r="51" spans="5:27" ht="37.5" customHeight="1" thickBot="1" x14ac:dyDescent="0.3">
      <c r="G51" s="49"/>
      <c r="H51" s="115">
        <f>SUM(H4:H47)</f>
        <v>107</v>
      </c>
      <c r="K51" s="115">
        <f>SUM(K4:K47)</f>
        <v>0</v>
      </c>
      <c r="N51" s="115">
        <f>SUM(N4:N47)</f>
        <v>28</v>
      </c>
      <c r="Q51" s="115">
        <f>SUM(Q4:Q47)</f>
        <v>99</v>
      </c>
      <c r="R51" s="115">
        <f>SUM(R4:R47)</f>
        <v>0</v>
      </c>
      <c r="S51" s="115">
        <f>SUM(S4:S47)</f>
        <v>7</v>
      </c>
      <c r="U51" s="116">
        <f t="shared" ref="U51:AA51" si="12">SUM(U4:U47)</f>
        <v>0</v>
      </c>
      <c r="V51" s="117">
        <f t="shared" si="12"/>
        <v>16</v>
      </c>
      <c r="W51" s="118">
        <f t="shared" si="12"/>
        <v>31</v>
      </c>
      <c r="X51" s="118">
        <f t="shared" si="12"/>
        <v>3</v>
      </c>
      <c r="Y51" s="116">
        <f t="shared" si="12"/>
        <v>1</v>
      </c>
      <c r="Z51" s="118">
        <f t="shared" si="12"/>
        <v>0</v>
      </c>
      <c r="AA51" s="117">
        <f t="shared" si="12"/>
        <v>50</v>
      </c>
    </row>
    <row r="52" spans="5:27" ht="4.5" customHeight="1" x14ac:dyDescent="0.25"/>
    <row r="53" spans="5:27" ht="4.5" customHeight="1" thickBot="1" x14ac:dyDescent="0.3"/>
    <row r="54" spans="5:27" ht="27.75" customHeight="1" thickBot="1" x14ac:dyDescent="0.3">
      <c r="E54" s="139">
        <f>84+75+96+C10+40</f>
        <v>315</v>
      </c>
      <c r="F54" s="140" t="s">
        <v>40</v>
      </c>
      <c r="H54" s="141">
        <f>H51+K51+N51</f>
        <v>135</v>
      </c>
      <c r="I54" s="446" t="s">
        <v>41</v>
      </c>
      <c r="J54" s="447"/>
      <c r="P54" s="141">
        <f>Q51+R51+S51</f>
        <v>106</v>
      </c>
      <c r="Q54" s="446" t="s">
        <v>42</v>
      </c>
      <c r="R54" s="448"/>
      <c r="S54" s="447"/>
      <c r="U54" s="142">
        <f>SUM(U51:Z51)</f>
        <v>51</v>
      </c>
      <c r="V54" s="446" t="s">
        <v>43</v>
      </c>
      <c r="W54" s="448"/>
      <c r="X54" s="447"/>
    </row>
    <row r="55" spans="5:27" ht="27.75" customHeight="1" x14ac:dyDescent="0.25"/>
    <row r="56" spans="5:27" ht="27.75" customHeight="1" x14ac:dyDescent="0.25"/>
    <row r="60" spans="5:27" ht="6" customHeight="1" x14ac:dyDescent="0.25"/>
  </sheetData>
  <mergeCells count="34">
    <mergeCell ref="Z2:Z3"/>
    <mergeCell ref="Y48:Y50"/>
    <mergeCell ref="Z48:Z50"/>
    <mergeCell ref="AB2:AB3"/>
    <mergeCell ref="AA2:AA3"/>
    <mergeCell ref="Y2:Y3"/>
    <mergeCell ref="AA48:AA50"/>
    <mergeCell ref="U2:U3"/>
    <mergeCell ref="V2:V3"/>
    <mergeCell ref="W2:W3"/>
    <mergeCell ref="X2:X3"/>
    <mergeCell ref="A1:G2"/>
    <mergeCell ref="H1:P1"/>
    <mergeCell ref="H2:H3"/>
    <mergeCell ref="I2:J2"/>
    <mergeCell ref="K2:K3"/>
    <mergeCell ref="L2:M2"/>
    <mergeCell ref="N2:N3"/>
    <mergeCell ref="O2:P2"/>
    <mergeCell ref="H48:H50"/>
    <mergeCell ref="K48:K50"/>
    <mergeCell ref="N48:N50"/>
    <mergeCell ref="Q48:S48"/>
    <mergeCell ref="Q2:S2"/>
    <mergeCell ref="U48:U50"/>
    <mergeCell ref="V48:V50"/>
    <mergeCell ref="I54:J54"/>
    <mergeCell ref="V54:X54"/>
    <mergeCell ref="W48:W50"/>
    <mergeCell ref="X48:X50"/>
    <mergeCell ref="Q54:S54"/>
    <mergeCell ref="Q49:Q50"/>
    <mergeCell ref="R49:R50"/>
    <mergeCell ref="S49:S50"/>
  </mergeCells>
  <conditionalFormatting sqref="D8:D9 D11:D18 D20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conditionalFormatting sqref="D23:D38">
    <cfRule type="cellIs" dxfId="10" priority="4" operator="greaterThanOrEqual">
      <formula>25</formula>
    </cfRule>
    <cfRule type="cellIs" dxfId="9" priority="5" operator="greaterThanOrEqual">
      <formula>12</formula>
    </cfRule>
    <cfRule type="cellIs" dxfId="8" priority="6" operator="lessThan">
      <formula>12</formula>
    </cfRule>
  </conditionalFormatting>
  <conditionalFormatting sqref="AB2 AB4:AB46">
    <cfRule type="cellIs" dxfId="7" priority="7" stopIfTrue="1" operator="equal">
      <formula>-90</formula>
    </cfRule>
  </conditionalFormatting>
  <conditionalFormatting sqref="AB4:AB46">
    <cfRule type="cellIs" dxfId="6" priority="8" operator="equal">
      <formula>0</formula>
    </cfRule>
    <cfRule type="cellIs" dxfId="5" priority="9" operator="lessThan">
      <formula>0</formula>
    </cfRule>
    <cfRule type="cellIs" dxfId="4" priority="10" operator="greaterThan">
      <formula>0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44"/>
  <sheetViews>
    <sheetView tabSelected="1" zoomScale="80" zoomScaleNormal="80" workbookViewId="0">
      <pane ySplit="2" topLeftCell="A14" activePane="bottomLeft" state="frozen"/>
      <selection activeCell="R10" sqref="R10:V10"/>
      <selection pane="bottomLeft" activeCell="A18" sqref="A18:XFD18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45378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0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64" t="s">
        <v>57</v>
      </c>
      <c r="S1" s="465"/>
      <c r="T1" s="465"/>
      <c r="U1" s="465"/>
      <c r="V1" s="465"/>
      <c r="W1" s="280" t="s">
        <v>58</v>
      </c>
      <c r="X1" s="286" t="s">
        <v>72</v>
      </c>
      <c r="Y1" s="287"/>
      <c r="Z1" s="288" t="s">
        <v>73</v>
      </c>
      <c r="AA1" s="284" t="s">
        <v>59</v>
      </c>
      <c r="AB1" s="289" t="s">
        <v>72</v>
      </c>
      <c r="AC1" s="290"/>
      <c r="AD1" s="291" t="s">
        <v>73</v>
      </c>
      <c r="AE1" s="285" t="s">
        <v>60</v>
      </c>
      <c r="AF1" s="481" t="s">
        <v>72</v>
      </c>
      <c r="AG1" s="482"/>
      <c r="AH1" s="483" t="s">
        <v>73</v>
      </c>
      <c r="AI1" s="484" t="s">
        <v>170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66"/>
      <c r="S2" s="467"/>
      <c r="T2" s="467"/>
      <c r="U2" s="467"/>
      <c r="V2" s="467"/>
      <c r="W2" s="244"/>
      <c r="X2" s="281"/>
      <c r="Y2" s="283"/>
      <c r="Z2" s="282"/>
      <c r="AA2" s="244"/>
      <c r="AB2" s="281"/>
      <c r="AC2" s="283"/>
      <c r="AD2" s="282"/>
      <c r="AE2" s="244"/>
      <c r="AF2" s="281"/>
      <c r="AG2" s="283"/>
      <c r="AH2" s="282"/>
      <c r="AI2" s="244"/>
    </row>
    <row r="3" spans="1:35" s="186" customFormat="1" ht="41.25" customHeight="1" x14ac:dyDescent="0.25">
      <c r="A3" s="242">
        <v>0.41666666666666669</v>
      </c>
      <c r="B3" s="252" t="s">
        <v>90</v>
      </c>
      <c r="C3" s="187" t="s">
        <v>10</v>
      </c>
      <c r="D3" s="188" t="s">
        <v>10</v>
      </c>
      <c r="E3" s="176" t="s">
        <v>10</v>
      </c>
      <c r="F3" s="189" t="s">
        <v>10</v>
      </c>
      <c r="G3" s="190" t="s">
        <v>10</v>
      </c>
      <c r="H3" s="178" t="s">
        <v>10</v>
      </c>
      <c r="I3" s="191" t="s">
        <v>10</v>
      </c>
      <c r="J3" s="180" t="e">
        <f>IF(ISBLANK(I3),-90,(-((I3)-SUM(L3:Q3,K3))))</f>
        <v>#VALUE!</v>
      </c>
      <c r="K3" s="192" t="s">
        <v>10</v>
      </c>
      <c r="L3" s="193" t="s">
        <v>10</v>
      </c>
      <c r="M3" s="194" t="s">
        <v>10</v>
      </c>
      <c r="N3" s="195" t="s">
        <v>10</v>
      </c>
      <c r="O3" s="196" t="s">
        <v>10</v>
      </c>
      <c r="P3" s="193" t="s">
        <v>10</v>
      </c>
      <c r="Q3" s="197" t="s">
        <v>10</v>
      </c>
      <c r="R3" s="468" t="s">
        <v>154</v>
      </c>
      <c r="S3" s="469"/>
      <c r="T3" s="469"/>
      <c r="U3" s="469"/>
      <c r="V3" s="469"/>
      <c r="W3" s="190" t="s">
        <v>10</v>
      </c>
      <c r="X3" s="485"/>
      <c r="Y3" s="486" t="s">
        <v>74</v>
      </c>
      <c r="Z3" s="487"/>
      <c r="AA3" s="488">
        <f t="shared" ref="AA3:AA37" si="0">X3+Z3</f>
        <v>0</v>
      </c>
      <c r="AB3" s="489"/>
      <c r="AC3" s="490" t="s">
        <v>74</v>
      </c>
      <c r="AD3" s="491"/>
      <c r="AE3" s="492">
        <f t="shared" ref="AE3:AE37" si="1">AB3+AD3</f>
        <v>0</v>
      </c>
      <c r="AF3" s="493"/>
      <c r="AG3" s="494" t="s">
        <v>74</v>
      </c>
      <c r="AH3" s="495"/>
      <c r="AI3" s="496">
        <f t="shared" ref="AI3:AI37" si="2">AF3+AH3</f>
        <v>0</v>
      </c>
    </row>
    <row r="4" spans="1:35" s="186" customFormat="1" ht="41.25" customHeight="1" x14ac:dyDescent="0.25">
      <c r="A4" s="242">
        <v>0.42708333333333331</v>
      </c>
      <c r="B4" s="252" t="s">
        <v>93</v>
      </c>
      <c r="C4" s="187" t="s">
        <v>10</v>
      </c>
      <c r="D4" s="188" t="s">
        <v>10</v>
      </c>
      <c r="E4" s="176" t="s">
        <v>10</v>
      </c>
      <c r="F4" s="189" t="s">
        <v>10</v>
      </c>
      <c r="G4" s="190" t="s">
        <v>10</v>
      </c>
      <c r="H4" s="178" t="s">
        <v>10</v>
      </c>
      <c r="I4" s="191" t="s">
        <v>10</v>
      </c>
      <c r="J4" s="180" t="e">
        <f t="shared" ref="J4:J20" si="3">IF(ISBLANK(I4),-90,(-((I4)-SUM(L4:Q4,K4))))</f>
        <v>#VALUE!</v>
      </c>
      <c r="K4" s="192" t="s">
        <v>10</v>
      </c>
      <c r="L4" s="193" t="s">
        <v>10</v>
      </c>
      <c r="M4" s="194" t="s">
        <v>10</v>
      </c>
      <c r="N4" s="195" t="s">
        <v>10</v>
      </c>
      <c r="O4" s="196" t="s">
        <v>10</v>
      </c>
      <c r="P4" s="193" t="s">
        <v>10</v>
      </c>
      <c r="Q4" s="197" t="s">
        <v>10</v>
      </c>
      <c r="R4" s="468" t="s">
        <v>155</v>
      </c>
      <c r="S4" s="469"/>
      <c r="T4" s="469"/>
      <c r="U4" s="469"/>
      <c r="V4" s="469"/>
      <c r="W4" s="190" t="s">
        <v>10</v>
      </c>
      <c r="X4" s="485"/>
      <c r="Y4" s="486" t="s">
        <v>74</v>
      </c>
      <c r="Z4" s="487"/>
      <c r="AA4" s="488">
        <f t="shared" si="0"/>
        <v>0</v>
      </c>
      <c r="AB4" s="489"/>
      <c r="AC4" s="490" t="s">
        <v>74</v>
      </c>
      <c r="AD4" s="491"/>
      <c r="AE4" s="492">
        <f t="shared" si="1"/>
        <v>0</v>
      </c>
      <c r="AF4" s="493"/>
      <c r="AG4" s="494" t="s">
        <v>74</v>
      </c>
      <c r="AH4" s="495"/>
      <c r="AI4" s="496">
        <f t="shared" si="2"/>
        <v>0</v>
      </c>
    </row>
    <row r="5" spans="1:35" s="186" customFormat="1" ht="41.25" customHeight="1" x14ac:dyDescent="0.25">
      <c r="A5" s="242">
        <v>0.4375</v>
      </c>
      <c r="B5" s="252" t="s">
        <v>95</v>
      </c>
      <c r="C5" s="187" t="s">
        <v>10</v>
      </c>
      <c r="D5" s="188" t="s">
        <v>10</v>
      </c>
      <c r="E5" s="176" t="s">
        <v>10</v>
      </c>
      <c r="F5" s="189" t="s">
        <v>10</v>
      </c>
      <c r="G5" s="190" t="s">
        <v>10</v>
      </c>
      <c r="H5" s="178" t="s">
        <v>10</v>
      </c>
      <c r="I5" s="191" t="s">
        <v>10</v>
      </c>
      <c r="J5" s="180" t="e">
        <f t="shared" si="3"/>
        <v>#VALUE!</v>
      </c>
      <c r="K5" s="192" t="s">
        <v>10</v>
      </c>
      <c r="L5" s="193" t="s">
        <v>10</v>
      </c>
      <c r="M5" s="194" t="s">
        <v>10</v>
      </c>
      <c r="N5" s="195" t="s">
        <v>10</v>
      </c>
      <c r="O5" s="196" t="s">
        <v>10</v>
      </c>
      <c r="P5" s="193" t="s">
        <v>10</v>
      </c>
      <c r="Q5" s="197" t="s">
        <v>10</v>
      </c>
      <c r="R5" s="468" t="s">
        <v>156</v>
      </c>
      <c r="S5" s="469"/>
      <c r="T5" s="469"/>
      <c r="U5" s="469"/>
      <c r="V5" s="469"/>
      <c r="W5" s="190" t="s">
        <v>10</v>
      </c>
      <c r="X5" s="485"/>
      <c r="Y5" s="486" t="s">
        <v>74</v>
      </c>
      <c r="Z5" s="487"/>
      <c r="AA5" s="488">
        <f t="shared" si="0"/>
        <v>0</v>
      </c>
      <c r="AB5" s="489"/>
      <c r="AC5" s="490" t="s">
        <v>74</v>
      </c>
      <c r="AD5" s="491"/>
      <c r="AE5" s="492">
        <f t="shared" si="1"/>
        <v>0</v>
      </c>
      <c r="AF5" s="493"/>
      <c r="AG5" s="494" t="s">
        <v>74</v>
      </c>
      <c r="AH5" s="495"/>
      <c r="AI5" s="496">
        <f t="shared" si="2"/>
        <v>0</v>
      </c>
    </row>
    <row r="6" spans="1:35" s="186" customFormat="1" ht="26.25" customHeight="1" x14ac:dyDescent="0.25">
      <c r="A6" s="173">
        <v>0.45833333333333331</v>
      </c>
      <c r="B6" s="253" t="s">
        <v>98</v>
      </c>
      <c r="C6" s="174">
        <v>4507</v>
      </c>
      <c r="D6" s="175">
        <v>4513</v>
      </c>
      <c r="E6" s="176">
        <f t="shared" ref="E6:E18" si="4">IF(ISBLANK(D6),0,(D6-C6+1))</f>
        <v>7</v>
      </c>
      <c r="F6" s="177">
        <v>2</v>
      </c>
      <c r="G6" s="177">
        <v>1</v>
      </c>
      <c r="H6" s="178">
        <f t="shared" ref="H6:H18" si="5">E6-G6-F6</f>
        <v>4</v>
      </c>
      <c r="I6" s="263">
        <f>4+1</f>
        <v>5</v>
      </c>
      <c r="J6" s="180">
        <f t="shared" si="3"/>
        <v>0</v>
      </c>
      <c r="K6" s="181">
        <v>3</v>
      </c>
      <c r="L6" s="182">
        <v>0</v>
      </c>
      <c r="M6" s="183">
        <v>0</v>
      </c>
      <c r="N6" s="184">
        <v>1</v>
      </c>
      <c r="O6" s="185">
        <v>1</v>
      </c>
      <c r="P6" s="293">
        <v>0</v>
      </c>
      <c r="Q6" s="294">
        <v>0</v>
      </c>
      <c r="R6" s="462" t="s">
        <v>157</v>
      </c>
      <c r="S6" s="463"/>
      <c r="T6" s="463"/>
      <c r="U6" s="463"/>
      <c r="V6" s="463"/>
      <c r="W6" s="190" t="s">
        <v>10</v>
      </c>
      <c r="X6" s="485"/>
      <c r="Y6" s="486" t="s">
        <v>74</v>
      </c>
      <c r="Z6" s="487"/>
      <c r="AA6" s="488">
        <f t="shared" si="0"/>
        <v>0</v>
      </c>
      <c r="AB6" s="489"/>
      <c r="AC6" s="490" t="s">
        <v>74</v>
      </c>
      <c r="AD6" s="491"/>
      <c r="AE6" s="492">
        <f t="shared" si="1"/>
        <v>0</v>
      </c>
      <c r="AF6" s="493"/>
      <c r="AG6" s="494" t="s">
        <v>74</v>
      </c>
      <c r="AH6" s="495"/>
      <c r="AI6" s="496">
        <f t="shared" si="2"/>
        <v>0</v>
      </c>
    </row>
    <row r="7" spans="1:35" s="186" customFormat="1" ht="26.25" customHeight="1" x14ac:dyDescent="0.25">
      <c r="A7" s="173">
        <v>0.5</v>
      </c>
      <c r="B7" s="253" t="s">
        <v>99</v>
      </c>
      <c r="C7" s="174">
        <v>4514</v>
      </c>
      <c r="D7" s="175">
        <v>4516</v>
      </c>
      <c r="E7" s="176">
        <f t="shared" si="4"/>
        <v>3</v>
      </c>
      <c r="F7" s="177">
        <v>0</v>
      </c>
      <c r="G7" s="177">
        <v>0</v>
      </c>
      <c r="H7" s="178">
        <f t="shared" si="5"/>
        <v>3</v>
      </c>
      <c r="I7" s="263">
        <f>3+0</f>
        <v>3</v>
      </c>
      <c r="J7" s="180">
        <f t="shared" si="3"/>
        <v>0</v>
      </c>
      <c r="K7" s="181">
        <v>1</v>
      </c>
      <c r="L7" s="182">
        <v>0</v>
      </c>
      <c r="M7" s="183">
        <v>0</v>
      </c>
      <c r="N7" s="184">
        <v>2</v>
      </c>
      <c r="O7" s="185">
        <v>0</v>
      </c>
      <c r="P7" s="293">
        <v>0</v>
      </c>
      <c r="Q7" s="294">
        <v>0</v>
      </c>
      <c r="R7" s="462">
        <v>0</v>
      </c>
      <c r="S7" s="463"/>
      <c r="T7" s="463"/>
      <c r="U7" s="463"/>
      <c r="V7" s="463"/>
      <c r="W7" s="190" t="s">
        <v>10</v>
      </c>
      <c r="X7" s="485"/>
      <c r="Y7" s="486" t="s">
        <v>74</v>
      </c>
      <c r="Z7" s="487"/>
      <c r="AA7" s="488">
        <f t="shared" si="0"/>
        <v>0</v>
      </c>
      <c r="AB7" s="489"/>
      <c r="AC7" s="490" t="s">
        <v>74</v>
      </c>
      <c r="AD7" s="491"/>
      <c r="AE7" s="492">
        <f t="shared" si="1"/>
        <v>0</v>
      </c>
      <c r="AF7" s="493"/>
      <c r="AG7" s="494" t="s">
        <v>74</v>
      </c>
      <c r="AH7" s="495"/>
      <c r="AI7" s="496">
        <f t="shared" si="2"/>
        <v>0</v>
      </c>
    </row>
    <row r="8" spans="1:35" s="186" customFormat="1" ht="41.25" customHeight="1" x14ac:dyDescent="0.25">
      <c r="A8" s="242">
        <v>0.5</v>
      </c>
      <c r="B8" s="252" t="s">
        <v>151</v>
      </c>
      <c r="C8" s="187" t="s">
        <v>10</v>
      </c>
      <c r="D8" s="188" t="s">
        <v>10</v>
      </c>
      <c r="E8" s="176" t="s">
        <v>10</v>
      </c>
      <c r="F8" s="189" t="s">
        <v>10</v>
      </c>
      <c r="G8" s="190" t="s">
        <v>10</v>
      </c>
      <c r="H8" s="178" t="s">
        <v>10</v>
      </c>
      <c r="I8" s="191" t="s">
        <v>10</v>
      </c>
      <c r="J8" s="180" t="e">
        <f t="shared" si="3"/>
        <v>#VALUE!</v>
      </c>
      <c r="K8" s="192" t="s">
        <v>10</v>
      </c>
      <c r="L8" s="193" t="s">
        <v>10</v>
      </c>
      <c r="M8" s="194" t="s">
        <v>10</v>
      </c>
      <c r="N8" s="195" t="s">
        <v>10</v>
      </c>
      <c r="O8" s="196" t="s">
        <v>10</v>
      </c>
      <c r="P8" s="193" t="s">
        <v>10</v>
      </c>
      <c r="Q8" s="197" t="s">
        <v>10</v>
      </c>
      <c r="R8" s="468" t="s">
        <v>158</v>
      </c>
      <c r="S8" s="469"/>
      <c r="T8" s="469"/>
      <c r="U8" s="469"/>
      <c r="V8" s="469"/>
      <c r="W8" s="190" t="s">
        <v>10</v>
      </c>
      <c r="X8" s="485"/>
      <c r="Y8" s="486" t="s">
        <v>74</v>
      </c>
      <c r="Z8" s="487"/>
      <c r="AA8" s="488">
        <f t="shared" si="0"/>
        <v>0</v>
      </c>
      <c r="AB8" s="489"/>
      <c r="AC8" s="490" t="s">
        <v>74</v>
      </c>
      <c r="AD8" s="491"/>
      <c r="AE8" s="492">
        <f t="shared" si="1"/>
        <v>0</v>
      </c>
      <c r="AF8" s="493"/>
      <c r="AG8" s="494" t="s">
        <v>74</v>
      </c>
      <c r="AH8" s="495"/>
      <c r="AI8" s="496">
        <f t="shared" si="2"/>
        <v>0</v>
      </c>
    </row>
    <row r="9" spans="1:35" s="186" customFormat="1" ht="26.25" customHeight="1" x14ac:dyDescent="0.25">
      <c r="A9" s="173">
        <v>0.51041666666666663</v>
      </c>
      <c r="B9" s="253" t="s">
        <v>28</v>
      </c>
      <c r="C9" s="174">
        <v>4517</v>
      </c>
      <c r="D9" s="175">
        <v>4525</v>
      </c>
      <c r="E9" s="176">
        <f t="shared" si="4"/>
        <v>9</v>
      </c>
      <c r="F9" s="177">
        <v>0</v>
      </c>
      <c r="G9" s="177">
        <v>1</v>
      </c>
      <c r="H9" s="178">
        <f t="shared" si="5"/>
        <v>8</v>
      </c>
      <c r="I9" s="263">
        <f>8+1</f>
        <v>9</v>
      </c>
      <c r="J9" s="180">
        <f t="shared" si="3"/>
        <v>0</v>
      </c>
      <c r="K9" s="181">
        <v>6</v>
      </c>
      <c r="L9" s="182">
        <v>0</v>
      </c>
      <c r="M9" s="183">
        <v>1</v>
      </c>
      <c r="N9" s="184">
        <v>2</v>
      </c>
      <c r="O9" s="185">
        <v>0</v>
      </c>
      <c r="P9" s="293">
        <v>0</v>
      </c>
      <c r="Q9" s="294">
        <v>0</v>
      </c>
      <c r="R9" s="462">
        <v>0</v>
      </c>
      <c r="S9" s="463"/>
      <c r="T9" s="463"/>
      <c r="U9" s="463"/>
      <c r="V9" s="463"/>
      <c r="W9" s="190" t="s">
        <v>10</v>
      </c>
      <c r="X9" s="485"/>
      <c r="Y9" s="486" t="s">
        <v>74</v>
      </c>
      <c r="Z9" s="487"/>
      <c r="AA9" s="488">
        <f t="shared" si="0"/>
        <v>0</v>
      </c>
      <c r="AB9" s="489"/>
      <c r="AC9" s="490" t="s">
        <v>74</v>
      </c>
      <c r="AD9" s="491"/>
      <c r="AE9" s="492">
        <f t="shared" si="1"/>
        <v>0</v>
      </c>
      <c r="AF9" s="493"/>
      <c r="AG9" s="494" t="s">
        <v>74</v>
      </c>
      <c r="AH9" s="495"/>
      <c r="AI9" s="496">
        <f t="shared" si="2"/>
        <v>0</v>
      </c>
    </row>
    <row r="10" spans="1:35" s="186" customFormat="1" ht="26.25" customHeight="1" x14ac:dyDescent="0.25">
      <c r="A10" s="173">
        <v>0.52083333333333337</v>
      </c>
      <c r="B10" s="253" t="s">
        <v>100</v>
      </c>
      <c r="C10" s="174">
        <v>4526</v>
      </c>
      <c r="D10" s="175">
        <v>4539</v>
      </c>
      <c r="E10" s="176">
        <f t="shared" si="4"/>
        <v>14</v>
      </c>
      <c r="F10" s="177">
        <v>0</v>
      </c>
      <c r="G10" s="177">
        <v>2</v>
      </c>
      <c r="H10" s="178">
        <f t="shared" si="5"/>
        <v>12</v>
      </c>
      <c r="I10" s="263">
        <f>12+2</f>
        <v>14</v>
      </c>
      <c r="J10" s="180">
        <f t="shared" si="3"/>
        <v>0</v>
      </c>
      <c r="K10" s="181">
        <v>7</v>
      </c>
      <c r="L10" s="182">
        <v>0</v>
      </c>
      <c r="M10" s="183">
        <v>2</v>
      </c>
      <c r="N10" s="184">
        <v>5</v>
      </c>
      <c r="O10" s="185">
        <v>0</v>
      </c>
      <c r="P10" s="293">
        <v>0</v>
      </c>
      <c r="Q10" s="294">
        <v>0</v>
      </c>
      <c r="R10" s="462">
        <v>0</v>
      </c>
      <c r="S10" s="463"/>
      <c r="T10" s="463"/>
      <c r="U10" s="463"/>
      <c r="V10" s="463"/>
      <c r="W10" s="190" t="s">
        <v>10</v>
      </c>
      <c r="X10" s="485"/>
      <c r="Y10" s="486" t="s">
        <v>74</v>
      </c>
      <c r="Z10" s="487"/>
      <c r="AA10" s="488">
        <f t="shared" si="0"/>
        <v>0</v>
      </c>
      <c r="AB10" s="489"/>
      <c r="AC10" s="490" t="s">
        <v>74</v>
      </c>
      <c r="AD10" s="491"/>
      <c r="AE10" s="492">
        <f t="shared" si="1"/>
        <v>0</v>
      </c>
      <c r="AF10" s="493"/>
      <c r="AG10" s="494" t="s">
        <v>74</v>
      </c>
      <c r="AH10" s="495"/>
      <c r="AI10" s="496">
        <f t="shared" si="2"/>
        <v>0</v>
      </c>
    </row>
    <row r="11" spans="1:35" s="186" customFormat="1" ht="26.25" customHeight="1" x14ac:dyDescent="0.25">
      <c r="A11" s="173">
        <v>0.53125</v>
      </c>
      <c r="B11" s="253" t="s">
        <v>3</v>
      </c>
      <c r="C11" s="174">
        <v>4540</v>
      </c>
      <c r="D11" s="175">
        <v>4545</v>
      </c>
      <c r="E11" s="176">
        <f t="shared" si="4"/>
        <v>6</v>
      </c>
      <c r="F11" s="177">
        <v>0</v>
      </c>
      <c r="G11" s="177">
        <v>0</v>
      </c>
      <c r="H11" s="178">
        <f t="shared" si="5"/>
        <v>6</v>
      </c>
      <c r="I11" s="263">
        <f>6+0</f>
        <v>6</v>
      </c>
      <c r="J11" s="180">
        <f t="shared" si="3"/>
        <v>0</v>
      </c>
      <c r="K11" s="181">
        <v>2</v>
      </c>
      <c r="L11" s="182">
        <v>0</v>
      </c>
      <c r="M11" s="183">
        <v>0</v>
      </c>
      <c r="N11" s="184">
        <v>4</v>
      </c>
      <c r="O11" s="185">
        <v>0</v>
      </c>
      <c r="P11" s="293">
        <v>0</v>
      </c>
      <c r="Q11" s="294">
        <v>0</v>
      </c>
      <c r="R11" s="462">
        <v>0</v>
      </c>
      <c r="S11" s="463"/>
      <c r="T11" s="463"/>
      <c r="U11" s="463"/>
      <c r="V11" s="463"/>
      <c r="W11" s="190" t="s">
        <v>10</v>
      </c>
      <c r="X11" s="485"/>
      <c r="Y11" s="486" t="s">
        <v>74</v>
      </c>
      <c r="Z11" s="487"/>
      <c r="AA11" s="488">
        <f t="shared" si="0"/>
        <v>0</v>
      </c>
      <c r="AB11" s="489"/>
      <c r="AC11" s="490" t="s">
        <v>74</v>
      </c>
      <c r="AD11" s="491"/>
      <c r="AE11" s="492">
        <f t="shared" si="1"/>
        <v>0</v>
      </c>
      <c r="AF11" s="493"/>
      <c r="AG11" s="494" t="s">
        <v>74</v>
      </c>
      <c r="AH11" s="495"/>
      <c r="AI11" s="496">
        <f t="shared" si="2"/>
        <v>0</v>
      </c>
    </row>
    <row r="12" spans="1:35" s="186" customFormat="1" ht="26.25" customHeight="1" x14ac:dyDescent="0.25">
      <c r="A12" s="173">
        <v>4.1666666666666664E-2</v>
      </c>
      <c r="B12" s="253" t="s">
        <v>101</v>
      </c>
      <c r="C12" s="174">
        <v>4546</v>
      </c>
      <c r="D12" s="175">
        <v>4559</v>
      </c>
      <c r="E12" s="176">
        <f t="shared" si="4"/>
        <v>14</v>
      </c>
      <c r="F12" s="177">
        <v>2</v>
      </c>
      <c r="G12" s="177">
        <v>1</v>
      </c>
      <c r="H12" s="178">
        <f t="shared" si="5"/>
        <v>11</v>
      </c>
      <c r="I12" s="263">
        <f>11+1</f>
        <v>12</v>
      </c>
      <c r="J12" s="180">
        <f t="shared" si="3"/>
        <v>1</v>
      </c>
      <c r="K12" s="181">
        <v>7</v>
      </c>
      <c r="L12" s="182">
        <v>0</v>
      </c>
      <c r="M12" s="183">
        <v>1</v>
      </c>
      <c r="N12" s="184">
        <v>3</v>
      </c>
      <c r="O12" s="185">
        <v>1</v>
      </c>
      <c r="P12" s="293">
        <v>1</v>
      </c>
      <c r="Q12" s="294">
        <v>0</v>
      </c>
      <c r="R12" s="462" t="s">
        <v>159</v>
      </c>
      <c r="S12" s="463"/>
      <c r="T12" s="463"/>
      <c r="U12" s="463"/>
      <c r="V12" s="463"/>
      <c r="W12" s="190" t="s">
        <v>10</v>
      </c>
      <c r="X12" s="485"/>
      <c r="Y12" s="486" t="s">
        <v>74</v>
      </c>
      <c r="Z12" s="487"/>
      <c r="AA12" s="488">
        <f t="shared" si="0"/>
        <v>0</v>
      </c>
      <c r="AB12" s="489"/>
      <c r="AC12" s="490" t="s">
        <v>74</v>
      </c>
      <c r="AD12" s="491"/>
      <c r="AE12" s="492">
        <f t="shared" si="1"/>
        <v>0</v>
      </c>
      <c r="AF12" s="493"/>
      <c r="AG12" s="494" t="s">
        <v>74</v>
      </c>
      <c r="AH12" s="495"/>
      <c r="AI12" s="496">
        <f t="shared" si="2"/>
        <v>0</v>
      </c>
    </row>
    <row r="13" spans="1:35" s="186" customFormat="1" ht="26.25" customHeight="1" x14ac:dyDescent="0.25">
      <c r="A13" s="173">
        <v>5.2083333333333336E-2</v>
      </c>
      <c r="B13" s="253" t="s">
        <v>102</v>
      </c>
      <c r="C13" s="174">
        <v>4560</v>
      </c>
      <c r="D13" s="175">
        <v>4565</v>
      </c>
      <c r="E13" s="176">
        <f t="shared" si="4"/>
        <v>6</v>
      </c>
      <c r="F13" s="177">
        <v>0</v>
      </c>
      <c r="G13" s="177">
        <v>0</v>
      </c>
      <c r="H13" s="178">
        <f t="shared" si="5"/>
        <v>6</v>
      </c>
      <c r="I13" s="263">
        <f>6+0</f>
        <v>6</v>
      </c>
      <c r="J13" s="180">
        <f t="shared" si="3"/>
        <v>0</v>
      </c>
      <c r="K13" s="181">
        <v>2</v>
      </c>
      <c r="L13" s="182">
        <v>0</v>
      </c>
      <c r="M13" s="183">
        <v>2</v>
      </c>
      <c r="N13" s="184">
        <v>2</v>
      </c>
      <c r="O13" s="185">
        <v>0</v>
      </c>
      <c r="P13" s="293">
        <v>0</v>
      </c>
      <c r="Q13" s="294">
        <v>0</v>
      </c>
      <c r="R13" s="462">
        <v>0</v>
      </c>
      <c r="S13" s="463"/>
      <c r="T13" s="463"/>
      <c r="U13" s="463"/>
      <c r="V13" s="463"/>
      <c r="W13" s="190" t="s">
        <v>10</v>
      </c>
      <c r="X13" s="485"/>
      <c r="Y13" s="486" t="s">
        <v>74</v>
      </c>
      <c r="Z13" s="487"/>
      <c r="AA13" s="488">
        <f t="shared" si="0"/>
        <v>0</v>
      </c>
      <c r="AB13" s="489"/>
      <c r="AC13" s="490" t="s">
        <v>74</v>
      </c>
      <c r="AD13" s="491"/>
      <c r="AE13" s="492">
        <f t="shared" si="1"/>
        <v>0</v>
      </c>
      <c r="AF13" s="493"/>
      <c r="AG13" s="494" t="s">
        <v>74</v>
      </c>
      <c r="AH13" s="495"/>
      <c r="AI13" s="496">
        <f t="shared" si="2"/>
        <v>0</v>
      </c>
    </row>
    <row r="14" spans="1:35" s="186" customFormat="1" ht="26.25" customHeight="1" x14ac:dyDescent="0.25">
      <c r="A14" s="173">
        <v>6.25E-2</v>
      </c>
      <c r="B14" s="253" t="s">
        <v>103</v>
      </c>
      <c r="C14" s="174">
        <v>4566</v>
      </c>
      <c r="D14" s="175">
        <v>4572</v>
      </c>
      <c r="E14" s="176">
        <f t="shared" si="4"/>
        <v>7</v>
      </c>
      <c r="F14" s="177">
        <v>0</v>
      </c>
      <c r="G14" s="177">
        <v>1</v>
      </c>
      <c r="H14" s="178">
        <f t="shared" si="5"/>
        <v>6</v>
      </c>
      <c r="I14" s="263">
        <f>6+1</f>
        <v>7</v>
      </c>
      <c r="J14" s="180">
        <f t="shared" si="3"/>
        <v>0</v>
      </c>
      <c r="K14" s="181">
        <v>7</v>
      </c>
      <c r="L14" s="182">
        <v>0</v>
      </c>
      <c r="M14" s="183">
        <v>0</v>
      </c>
      <c r="N14" s="184">
        <v>0</v>
      </c>
      <c r="O14" s="185">
        <v>0</v>
      </c>
      <c r="P14" s="293">
        <v>0</v>
      </c>
      <c r="Q14" s="294">
        <v>0</v>
      </c>
      <c r="R14" s="462">
        <v>0</v>
      </c>
      <c r="S14" s="463"/>
      <c r="T14" s="463"/>
      <c r="U14" s="463"/>
      <c r="V14" s="463"/>
      <c r="W14" s="190" t="s">
        <v>10</v>
      </c>
      <c r="X14" s="485"/>
      <c r="Y14" s="486" t="s">
        <v>74</v>
      </c>
      <c r="Z14" s="487"/>
      <c r="AA14" s="488">
        <f t="shared" si="0"/>
        <v>0</v>
      </c>
      <c r="AB14" s="489"/>
      <c r="AC14" s="490" t="s">
        <v>74</v>
      </c>
      <c r="AD14" s="491"/>
      <c r="AE14" s="492">
        <f t="shared" si="1"/>
        <v>0</v>
      </c>
      <c r="AF14" s="493"/>
      <c r="AG14" s="494" t="s">
        <v>74</v>
      </c>
      <c r="AH14" s="495"/>
      <c r="AI14" s="496">
        <f t="shared" si="2"/>
        <v>0</v>
      </c>
    </row>
    <row r="15" spans="1:35" s="186" customFormat="1" ht="26.25" customHeight="1" x14ac:dyDescent="0.25">
      <c r="A15" s="173">
        <v>8.3333333333333329E-2</v>
      </c>
      <c r="B15" s="253" t="s">
        <v>98</v>
      </c>
      <c r="C15" s="174">
        <v>4573</v>
      </c>
      <c r="D15" s="175">
        <v>4588</v>
      </c>
      <c r="E15" s="176">
        <f t="shared" si="4"/>
        <v>16</v>
      </c>
      <c r="F15" s="177">
        <v>1</v>
      </c>
      <c r="G15" s="177">
        <v>0</v>
      </c>
      <c r="H15" s="178">
        <f t="shared" si="5"/>
        <v>15</v>
      </c>
      <c r="I15" s="263">
        <f>15+0</f>
        <v>15</v>
      </c>
      <c r="J15" s="180">
        <f t="shared" si="3"/>
        <v>1</v>
      </c>
      <c r="K15" s="181">
        <v>10</v>
      </c>
      <c r="L15" s="182">
        <v>0</v>
      </c>
      <c r="M15" s="183">
        <v>0</v>
      </c>
      <c r="N15" s="184">
        <v>6</v>
      </c>
      <c r="O15" s="185">
        <v>0</v>
      </c>
      <c r="P15" s="293">
        <v>0</v>
      </c>
      <c r="Q15" s="294">
        <v>0</v>
      </c>
      <c r="R15" s="462" t="s">
        <v>160</v>
      </c>
      <c r="S15" s="463"/>
      <c r="T15" s="463"/>
      <c r="U15" s="463"/>
      <c r="V15" s="463"/>
      <c r="W15" s="190" t="s">
        <v>10</v>
      </c>
      <c r="X15" s="485"/>
      <c r="Y15" s="486" t="s">
        <v>74</v>
      </c>
      <c r="Z15" s="487"/>
      <c r="AA15" s="488">
        <f t="shared" si="0"/>
        <v>0</v>
      </c>
      <c r="AB15" s="489"/>
      <c r="AC15" s="490" t="s">
        <v>74</v>
      </c>
      <c r="AD15" s="491"/>
      <c r="AE15" s="492">
        <f t="shared" si="1"/>
        <v>0</v>
      </c>
      <c r="AF15" s="493"/>
      <c r="AG15" s="494" t="s">
        <v>74</v>
      </c>
      <c r="AH15" s="495"/>
      <c r="AI15" s="496">
        <f t="shared" si="2"/>
        <v>0</v>
      </c>
    </row>
    <row r="16" spans="1:35" s="186" customFormat="1" ht="26.25" customHeight="1" x14ac:dyDescent="0.25">
      <c r="A16" s="173">
        <v>0.125</v>
      </c>
      <c r="B16" s="253" t="s">
        <v>100</v>
      </c>
      <c r="C16" s="174">
        <v>4589</v>
      </c>
      <c r="D16" s="175">
        <v>4598</v>
      </c>
      <c r="E16" s="176">
        <f t="shared" si="4"/>
        <v>10</v>
      </c>
      <c r="F16" s="177">
        <v>0</v>
      </c>
      <c r="G16" s="177">
        <v>0</v>
      </c>
      <c r="H16" s="178">
        <f t="shared" si="5"/>
        <v>10</v>
      </c>
      <c r="I16" s="263">
        <f>10+0</f>
        <v>10</v>
      </c>
      <c r="J16" s="180">
        <f t="shared" si="3"/>
        <v>0</v>
      </c>
      <c r="K16" s="181">
        <v>1</v>
      </c>
      <c r="L16" s="182">
        <v>0</v>
      </c>
      <c r="M16" s="183">
        <v>4</v>
      </c>
      <c r="N16" s="184">
        <v>5</v>
      </c>
      <c r="O16" s="185">
        <v>0</v>
      </c>
      <c r="P16" s="293">
        <v>0</v>
      </c>
      <c r="Q16" s="294">
        <v>0</v>
      </c>
      <c r="R16" s="462">
        <v>0</v>
      </c>
      <c r="S16" s="463"/>
      <c r="T16" s="463"/>
      <c r="U16" s="463"/>
      <c r="V16" s="463"/>
      <c r="W16" s="190" t="s">
        <v>10</v>
      </c>
      <c r="X16" s="485"/>
      <c r="Y16" s="486" t="s">
        <v>74</v>
      </c>
      <c r="Z16" s="487"/>
      <c r="AA16" s="488">
        <f t="shared" si="0"/>
        <v>0</v>
      </c>
      <c r="AB16" s="489"/>
      <c r="AC16" s="490" t="s">
        <v>74</v>
      </c>
      <c r="AD16" s="491"/>
      <c r="AE16" s="492">
        <f t="shared" si="1"/>
        <v>0</v>
      </c>
      <c r="AF16" s="493"/>
      <c r="AG16" s="494" t="s">
        <v>74</v>
      </c>
      <c r="AH16" s="495"/>
      <c r="AI16" s="496">
        <f t="shared" si="2"/>
        <v>0</v>
      </c>
    </row>
    <row r="17" spans="1:35" s="186" customFormat="1" ht="41.25" customHeight="1" x14ac:dyDescent="0.25">
      <c r="A17" s="242">
        <v>0.14583333333333334</v>
      </c>
      <c r="B17" s="252" t="s">
        <v>106</v>
      </c>
      <c r="C17" s="187" t="s">
        <v>10</v>
      </c>
      <c r="D17" s="188" t="s">
        <v>10</v>
      </c>
      <c r="E17" s="176" t="s">
        <v>10</v>
      </c>
      <c r="F17" s="189" t="s">
        <v>10</v>
      </c>
      <c r="G17" s="190" t="s">
        <v>10</v>
      </c>
      <c r="H17" s="178" t="s">
        <v>10</v>
      </c>
      <c r="I17" s="191" t="s">
        <v>10</v>
      </c>
      <c r="J17" s="180" t="e">
        <f t="shared" si="3"/>
        <v>#VALUE!</v>
      </c>
      <c r="K17" s="192" t="s">
        <v>10</v>
      </c>
      <c r="L17" s="193" t="s">
        <v>10</v>
      </c>
      <c r="M17" s="194" t="s">
        <v>10</v>
      </c>
      <c r="N17" s="195" t="s">
        <v>10</v>
      </c>
      <c r="O17" s="196" t="s">
        <v>10</v>
      </c>
      <c r="P17" s="193" t="s">
        <v>10</v>
      </c>
      <c r="Q17" s="197" t="s">
        <v>10</v>
      </c>
      <c r="R17" s="468" t="s">
        <v>161</v>
      </c>
      <c r="S17" s="469"/>
      <c r="T17" s="469"/>
      <c r="U17" s="469"/>
      <c r="V17" s="469"/>
      <c r="W17" s="190" t="s">
        <v>10</v>
      </c>
      <c r="X17" s="485"/>
      <c r="Y17" s="486" t="s">
        <v>74</v>
      </c>
      <c r="Z17" s="487"/>
      <c r="AA17" s="488">
        <f t="shared" si="0"/>
        <v>0</v>
      </c>
      <c r="AB17" s="489"/>
      <c r="AC17" s="490" t="s">
        <v>74</v>
      </c>
      <c r="AD17" s="491"/>
      <c r="AE17" s="492">
        <f t="shared" si="1"/>
        <v>0</v>
      </c>
      <c r="AF17" s="493"/>
      <c r="AG17" s="494" t="s">
        <v>74</v>
      </c>
      <c r="AH17" s="495"/>
      <c r="AI17" s="496">
        <f t="shared" si="2"/>
        <v>0</v>
      </c>
    </row>
    <row r="18" spans="1:35" s="186" customFormat="1" ht="26.25" customHeight="1" x14ac:dyDescent="0.25">
      <c r="A18" s="173">
        <v>0.16666666666666666</v>
      </c>
      <c r="B18" s="253" t="s">
        <v>102</v>
      </c>
      <c r="C18" s="174">
        <v>4599</v>
      </c>
      <c r="D18" s="175">
        <v>4613</v>
      </c>
      <c r="E18" s="176">
        <f t="shared" si="4"/>
        <v>15</v>
      </c>
      <c r="F18" s="177">
        <v>3</v>
      </c>
      <c r="G18" s="177">
        <v>1</v>
      </c>
      <c r="H18" s="178">
        <f t="shared" si="5"/>
        <v>11</v>
      </c>
      <c r="I18" s="263">
        <f>11+1</f>
        <v>12</v>
      </c>
      <c r="J18" s="180">
        <f t="shared" si="3"/>
        <v>0</v>
      </c>
      <c r="K18" s="181">
        <v>4</v>
      </c>
      <c r="L18" s="182">
        <v>0</v>
      </c>
      <c r="M18" s="183">
        <v>6</v>
      </c>
      <c r="N18" s="184">
        <v>1</v>
      </c>
      <c r="O18" s="185">
        <v>1</v>
      </c>
      <c r="P18" s="293">
        <v>0</v>
      </c>
      <c r="Q18" s="294">
        <v>0</v>
      </c>
      <c r="R18" s="462" t="s">
        <v>162</v>
      </c>
      <c r="S18" s="463"/>
      <c r="T18" s="463"/>
      <c r="U18" s="463"/>
      <c r="V18" s="463"/>
      <c r="W18" s="190" t="s">
        <v>10</v>
      </c>
      <c r="X18" s="485"/>
      <c r="Y18" s="486" t="s">
        <v>74</v>
      </c>
      <c r="Z18" s="487"/>
      <c r="AA18" s="488">
        <f t="shared" si="0"/>
        <v>0</v>
      </c>
      <c r="AB18" s="489"/>
      <c r="AC18" s="490" t="s">
        <v>74</v>
      </c>
      <c r="AD18" s="491"/>
      <c r="AE18" s="492">
        <f t="shared" si="1"/>
        <v>0</v>
      </c>
      <c r="AF18" s="493"/>
      <c r="AG18" s="494" t="s">
        <v>74</v>
      </c>
      <c r="AH18" s="495"/>
      <c r="AI18" s="496">
        <f t="shared" si="2"/>
        <v>0</v>
      </c>
    </row>
    <row r="19" spans="1:35" s="186" customFormat="1" ht="26.25" customHeight="1" x14ac:dyDescent="0.25">
      <c r="A19" s="83">
        <v>0.20833333333333334</v>
      </c>
      <c r="B19" s="88" t="s">
        <v>147</v>
      </c>
      <c r="C19" s="90" t="s">
        <v>10</v>
      </c>
      <c r="D19" s="91" t="s">
        <v>10</v>
      </c>
      <c r="E19" s="176" t="s">
        <v>10</v>
      </c>
      <c r="F19" s="245" t="s">
        <v>10</v>
      </c>
      <c r="G19" s="245" t="s">
        <v>10</v>
      </c>
      <c r="H19" s="178" t="s">
        <v>10</v>
      </c>
      <c r="I19" s="246" t="str">
        <f>'03.27 (v3)'!Q21</f>
        <v>-</v>
      </c>
      <c r="J19" s="180" t="e">
        <f t="shared" si="3"/>
        <v>#VALUE!</v>
      </c>
      <c r="K19" s="247" t="s">
        <v>10</v>
      </c>
      <c r="L19" s="248" t="s">
        <v>10</v>
      </c>
      <c r="M19" s="245" t="s">
        <v>10</v>
      </c>
      <c r="N19" s="249" t="s">
        <v>10</v>
      </c>
      <c r="O19" s="250" t="s">
        <v>10</v>
      </c>
      <c r="P19" s="248" t="s">
        <v>10</v>
      </c>
      <c r="Q19" s="251" t="s">
        <v>10</v>
      </c>
      <c r="R19" s="470" t="s">
        <v>66</v>
      </c>
      <c r="S19" s="471"/>
      <c r="T19" s="471"/>
      <c r="U19" s="471"/>
      <c r="V19" s="471"/>
      <c r="W19" s="190" t="s">
        <v>10</v>
      </c>
      <c r="X19" s="485"/>
      <c r="Y19" s="486" t="s">
        <v>74</v>
      </c>
      <c r="Z19" s="487"/>
      <c r="AA19" s="488">
        <f t="shared" si="0"/>
        <v>0</v>
      </c>
      <c r="AB19" s="489"/>
      <c r="AC19" s="490" t="s">
        <v>74</v>
      </c>
      <c r="AD19" s="491"/>
      <c r="AE19" s="492">
        <f t="shared" si="1"/>
        <v>0</v>
      </c>
      <c r="AF19" s="493"/>
      <c r="AG19" s="494" t="s">
        <v>74</v>
      </c>
      <c r="AH19" s="495"/>
      <c r="AI19" s="496">
        <f t="shared" si="2"/>
        <v>0</v>
      </c>
    </row>
    <row r="20" spans="1:35" s="186" customFormat="1" ht="26.25" customHeight="1" x14ac:dyDescent="0.25">
      <c r="A20" s="83">
        <v>0.25</v>
      </c>
      <c r="B20" s="88" t="s">
        <v>149</v>
      </c>
      <c r="C20" s="90" t="s">
        <v>10</v>
      </c>
      <c r="D20" s="91" t="s">
        <v>10</v>
      </c>
      <c r="E20" s="176" t="s">
        <v>10</v>
      </c>
      <c r="F20" s="245" t="s">
        <v>10</v>
      </c>
      <c r="G20" s="245" t="s">
        <v>10</v>
      </c>
      <c r="H20" s="178" t="s">
        <v>10</v>
      </c>
      <c r="I20" s="246" t="str">
        <f>'03.27 (v3)'!Q22</f>
        <v>-</v>
      </c>
      <c r="J20" s="180" t="e">
        <f t="shared" si="3"/>
        <v>#VALUE!</v>
      </c>
      <c r="K20" s="247" t="s">
        <v>10</v>
      </c>
      <c r="L20" s="248" t="s">
        <v>10</v>
      </c>
      <c r="M20" s="245" t="s">
        <v>10</v>
      </c>
      <c r="N20" s="249" t="s">
        <v>10</v>
      </c>
      <c r="O20" s="250" t="s">
        <v>10</v>
      </c>
      <c r="P20" s="248" t="s">
        <v>10</v>
      </c>
      <c r="Q20" s="251" t="s">
        <v>10</v>
      </c>
      <c r="R20" s="470" t="s">
        <v>163</v>
      </c>
      <c r="S20" s="471"/>
      <c r="T20" s="471"/>
      <c r="U20" s="471"/>
      <c r="V20" s="471"/>
      <c r="W20" s="190" t="s">
        <v>10</v>
      </c>
      <c r="X20" s="485"/>
      <c r="Y20" s="486" t="s">
        <v>74</v>
      </c>
      <c r="Z20" s="487"/>
      <c r="AA20" s="488">
        <f t="shared" si="0"/>
        <v>0</v>
      </c>
      <c r="AB20" s="489"/>
      <c r="AC20" s="490" t="s">
        <v>74</v>
      </c>
      <c r="AD20" s="491"/>
      <c r="AE20" s="492">
        <f t="shared" si="1"/>
        <v>0</v>
      </c>
      <c r="AF20" s="493"/>
      <c r="AG20" s="494" t="s">
        <v>74</v>
      </c>
      <c r="AH20" s="495"/>
      <c r="AI20" s="496">
        <f t="shared" si="2"/>
        <v>0</v>
      </c>
    </row>
    <row r="21" spans="1:35" s="186" customFormat="1" ht="26.25" hidden="1" customHeight="1" x14ac:dyDescent="0.25">
      <c r="A21" s="173">
        <f>'03.27 (v3)'!A23</f>
        <v>0</v>
      </c>
      <c r="B21" s="253">
        <f>'03.27 (v3)'!G23</f>
        <v>0</v>
      </c>
      <c r="C21" s="174">
        <f>'03.27 (v3)'!I23</f>
        <v>0</v>
      </c>
      <c r="D21" s="175"/>
      <c r="E21" s="176">
        <f t="shared" ref="E21:E36" si="6">IF(ISBLANK(D21),0,(D21-C21+1))</f>
        <v>0</v>
      </c>
      <c r="F21" s="177"/>
      <c r="G21" s="177"/>
      <c r="H21" s="178">
        <f t="shared" ref="H21:H36" si="7">E21-G21-F21</f>
        <v>0</v>
      </c>
      <c r="I21" s="263">
        <f>'03.27 (v3)'!Q23</f>
        <v>0</v>
      </c>
      <c r="J21" s="180">
        <f t="shared" ref="J21:J36" si="8">IF(ISBLANK(I21),-90,(-((I21)-SUM(L21:Q21,K21))))</f>
        <v>0</v>
      </c>
      <c r="K21" s="181">
        <f>'03.27 (v3)'!AA23</f>
        <v>0</v>
      </c>
      <c r="L21" s="182">
        <f>'03.27 (v3)'!U23</f>
        <v>0</v>
      </c>
      <c r="M21" s="183">
        <f>'03.27 (v3)'!V23</f>
        <v>0</v>
      </c>
      <c r="N21" s="184">
        <f>'03.27 (v3)'!W23</f>
        <v>0</v>
      </c>
      <c r="O21" s="185">
        <f>'03.27 (v3)'!X23</f>
        <v>0</v>
      </c>
      <c r="P21" s="293">
        <f>'03.27 (v3)'!Y23</f>
        <v>0</v>
      </c>
      <c r="Q21" s="294">
        <f>'03.27 (v3)'!Z23</f>
        <v>0</v>
      </c>
      <c r="R21" s="462">
        <f>'03.27 (v3)'!AC23</f>
        <v>0</v>
      </c>
      <c r="S21" s="463"/>
      <c r="T21" s="463"/>
      <c r="U21" s="463"/>
      <c r="V21" s="463"/>
      <c r="W21" s="190" t="s">
        <v>10</v>
      </c>
      <c r="X21" s="485"/>
      <c r="Y21" s="486" t="s">
        <v>74</v>
      </c>
      <c r="Z21" s="487"/>
      <c r="AA21" s="488">
        <f t="shared" si="0"/>
        <v>0</v>
      </c>
      <c r="AB21" s="489"/>
      <c r="AC21" s="490" t="s">
        <v>74</v>
      </c>
      <c r="AD21" s="491"/>
      <c r="AE21" s="492">
        <f t="shared" si="1"/>
        <v>0</v>
      </c>
      <c r="AF21" s="493"/>
      <c r="AG21" s="494" t="s">
        <v>74</v>
      </c>
      <c r="AH21" s="495"/>
      <c r="AI21" s="496">
        <f t="shared" si="2"/>
        <v>0</v>
      </c>
    </row>
    <row r="22" spans="1:35" s="186" customFormat="1" ht="26.25" hidden="1" customHeight="1" x14ac:dyDescent="0.25">
      <c r="A22" s="173">
        <f>'03.27 (v3)'!A24</f>
        <v>0</v>
      </c>
      <c r="B22" s="253">
        <f>'03.27 (v3)'!G24</f>
        <v>0</v>
      </c>
      <c r="C22" s="174">
        <f>'03.27 (v3)'!I24</f>
        <v>0</v>
      </c>
      <c r="D22" s="175"/>
      <c r="E22" s="176">
        <f t="shared" si="6"/>
        <v>0</v>
      </c>
      <c r="F22" s="177"/>
      <c r="G22" s="177"/>
      <c r="H22" s="178">
        <f t="shared" si="7"/>
        <v>0</v>
      </c>
      <c r="I22" s="263">
        <f>'03.27 (v3)'!Q24</f>
        <v>0</v>
      </c>
      <c r="J22" s="180">
        <f t="shared" si="8"/>
        <v>0</v>
      </c>
      <c r="K22" s="181">
        <f>'03.27 (v3)'!AA24</f>
        <v>0</v>
      </c>
      <c r="L22" s="182">
        <f>'03.27 (v3)'!U24</f>
        <v>0</v>
      </c>
      <c r="M22" s="183">
        <f>'03.27 (v3)'!V24</f>
        <v>0</v>
      </c>
      <c r="N22" s="184">
        <f>'03.27 (v3)'!W24</f>
        <v>0</v>
      </c>
      <c r="O22" s="185">
        <f>'03.27 (v3)'!X24</f>
        <v>0</v>
      </c>
      <c r="P22" s="293">
        <f>'03.27 (v3)'!Y24</f>
        <v>0</v>
      </c>
      <c r="Q22" s="294">
        <f>'03.27 (v3)'!Z24</f>
        <v>0</v>
      </c>
      <c r="R22" s="462">
        <f>'03.27 (v3)'!AC24</f>
        <v>0</v>
      </c>
      <c r="S22" s="463"/>
      <c r="T22" s="463"/>
      <c r="U22" s="463"/>
      <c r="V22" s="463"/>
      <c r="W22" s="190" t="s">
        <v>10</v>
      </c>
      <c r="X22" s="485"/>
      <c r="Y22" s="486" t="s">
        <v>74</v>
      </c>
      <c r="Z22" s="487"/>
      <c r="AA22" s="488">
        <f t="shared" si="0"/>
        <v>0</v>
      </c>
      <c r="AB22" s="489"/>
      <c r="AC22" s="490" t="s">
        <v>74</v>
      </c>
      <c r="AD22" s="491"/>
      <c r="AE22" s="492">
        <f t="shared" si="1"/>
        <v>0</v>
      </c>
      <c r="AF22" s="493"/>
      <c r="AG22" s="494" t="s">
        <v>74</v>
      </c>
      <c r="AH22" s="495"/>
      <c r="AI22" s="496">
        <f t="shared" si="2"/>
        <v>0</v>
      </c>
    </row>
    <row r="23" spans="1:35" s="186" customFormat="1" ht="26.25" hidden="1" customHeight="1" x14ac:dyDescent="0.25">
      <c r="A23" s="173">
        <f>'03.27 (v3)'!A25</f>
        <v>0</v>
      </c>
      <c r="B23" s="253">
        <f>'03.27 (v3)'!G25</f>
        <v>0</v>
      </c>
      <c r="C23" s="174">
        <f>'03.27 (v3)'!I25</f>
        <v>0</v>
      </c>
      <c r="D23" s="175"/>
      <c r="E23" s="176">
        <f t="shared" si="6"/>
        <v>0</v>
      </c>
      <c r="F23" s="177"/>
      <c r="G23" s="177"/>
      <c r="H23" s="178">
        <f t="shared" si="7"/>
        <v>0</v>
      </c>
      <c r="I23" s="263">
        <f>'03.27 (v3)'!Q25</f>
        <v>0</v>
      </c>
      <c r="J23" s="180">
        <f t="shared" si="8"/>
        <v>0</v>
      </c>
      <c r="K23" s="181">
        <f>'03.27 (v3)'!AA25</f>
        <v>0</v>
      </c>
      <c r="L23" s="182">
        <f>'03.27 (v3)'!U25</f>
        <v>0</v>
      </c>
      <c r="M23" s="183">
        <f>'03.27 (v3)'!V25</f>
        <v>0</v>
      </c>
      <c r="N23" s="184">
        <f>'03.27 (v3)'!W25</f>
        <v>0</v>
      </c>
      <c r="O23" s="185">
        <f>'03.27 (v3)'!X25</f>
        <v>0</v>
      </c>
      <c r="P23" s="293">
        <f>'03.27 (v3)'!Y25</f>
        <v>0</v>
      </c>
      <c r="Q23" s="294">
        <f>'03.27 (v3)'!Z25</f>
        <v>0</v>
      </c>
      <c r="R23" s="462">
        <f>'03.27 (v3)'!AC25</f>
        <v>0</v>
      </c>
      <c r="S23" s="463"/>
      <c r="T23" s="463"/>
      <c r="U23" s="463"/>
      <c r="V23" s="463"/>
      <c r="W23" s="190" t="s">
        <v>10</v>
      </c>
      <c r="X23" s="485"/>
      <c r="Y23" s="486" t="s">
        <v>74</v>
      </c>
      <c r="Z23" s="487"/>
      <c r="AA23" s="488">
        <f t="shared" si="0"/>
        <v>0</v>
      </c>
      <c r="AB23" s="489"/>
      <c r="AC23" s="490" t="s">
        <v>74</v>
      </c>
      <c r="AD23" s="491"/>
      <c r="AE23" s="492">
        <f t="shared" si="1"/>
        <v>0</v>
      </c>
      <c r="AF23" s="493"/>
      <c r="AG23" s="494" t="s">
        <v>74</v>
      </c>
      <c r="AH23" s="495"/>
      <c r="AI23" s="496">
        <f t="shared" si="2"/>
        <v>0</v>
      </c>
    </row>
    <row r="24" spans="1:35" s="186" customFormat="1" ht="26.25" hidden="1" customHeight="1" x14ac:dyDescent="0.25">
      <c r="A24" s="173">
        <f>'03.27 (v3)'!A26</f>
        <v>0</v>
      </c>
      <c r="B24" s="253">
        <f>'03.27 (v3)'!G26</f>
        <v>0</v>
      </c>
      <c r="C24" s="174">
        <f>'03.27 (v3)'!I26</f>
        <v>0</v>
      </c>
      <c r="D24" s="175"/>
      <c r="E24" s="176">
        <f t="shared" si="6"/>
        <v>0</v>
      </c>
      <c r="F24" s="177"/>
      <c r="G24" s="177"/>
      <c r="H24" s="178">
        <f t="shared" si="7"/>
        <v>0</v>
      </c>
      <c r="I24" s="263">
        <f>'03.27 (v3)'!Q26</f>
        <v>0</v>
      </c>
      <c r="J24" s="180">
        <f t="shared" si="8"/>
        <v>0</v>
      </c>
      <c r="K24" s="181">
        <f>'03.27 (v3)'!AA26</f>
        <v>0</v>
      </c>
      <c r="L24" s="182">
        <f>'03.27 (v3)'!U26</f>
        <v>0</v>
      </c>
      <c r="M24" s="183">
        <f>'03.27 (v3)'!V26</f>
        <v>0</v>
      </c>
      <c r="N24" s="184">
        <f>'03.27 (v3)'!W26</f>
        <v>0</v>
      </c>
      <c r="O24" s="185">
        <f>'03.27 (v3)'!X26</f>
        <v>0</v>
      </c>
      <c r="P24" s="293">
        <f>'03.27 (v3)'!Y26</f>
        <v>0</v>
      </c>
      <c r="Q24" s="294">
        <f>'03.27 (v3)'!Z26</f>
        <v>0</v>
      </c>
      <c r="R24" s="462">
        <f>'03.27 (v3)'!AC26</f>
        <v>0</v>
      </c>
      <c r="S24" s="463"/>
      <c r="T24" s="463"/>
      <c r="U24" s="463"/>
      <c r="V24" s="463"/>
      <c r="W24" s="190" t="s">
        <v>10</v>
      </c>
      <c r="X24" s="485"/>
      <c r="Y24" s="486" t="s">
        <v>74</v>
      </c>
      <c r="Z24" s="487"/>
      <c r="AA24" s="488">
        <f t="shared" si="0"/>
        <v>0</v>
      </c>
      <c r="AB24" s="489"/>
      <c r="AC24" s="490" t="s">
        <v>74</v>
      </c>
      <c r="AD24" s="491"/>
      <c r="AE24" s="492">
        <f t="shared" si="1"/>
        <v>0</v>
      </c>
      <c r="AF24" s="493"/>
      <c r="AG24" s="494" t="s">
        <v>74</v>
      </c>
      <c r="AH24" s="495"/>
      <c r="AI24" s="496">
        <f t="shared" si="2"/>
        <v>0</v>
      </c>
    </row>
    <row r="25" spans="1:35" s="186" customFormat="1" ht="26.25" hidden="1" customHeight="1" x14ac:dyDescent="0.25">
      <c r="A25" s="173">
        <f>'03.27 (v3)'!A27</f>
        <v>0</v>
      </c>
      <c r="B25" s="253">
        <f>'03.27 (v3)'!G27</f>
        <v>0</v>
      </c>
      <c r="C25" s="174">
        <f>'03.27 (v3)'!I27</f>
        <v>0</v>
      </c>
      <c r="D25" s="175"/>
      <c r="E25" s="176">
        <f t="shared" si="6"/>
        <v>0</v>
      </c>
      <c r="F25" s="177"/>
      <c r="G25" s="177"/>
      <c r="H25" s="178">
        <f t="shared" si="7"/>
        <v>0</v>
      </c>
      <c r="I25" s="263">
        <f>'03.27 (v3)'!Q27</f>
        <v>0</v>
      </c>
      <c r="J25" s="180">
        <f t="shared" si="8"/>
        <v>0</v>
      </c>
      <c r="K25" s="181">
        <f>'03.27 (v3)'!AA27</f>
        <v>0</v>
      </c>
      <c r="L25" s="182">
        <f>'03.27 (v3)'!U27</f>
        <v>0</v>
      </c>
      <c r="M25" s="183">
        <f>'03.27 (v3)'!V27</f>
        <v>0</v>
      </c>
      <c r="N25" s="184">
        <f>'03.27 (v3)'!W27</f>
        <v>0</v>
      </c>
      <c r="O25" s="185">
        <f>'03.27 (v3)'!X27</f>
        <v>0</v>
      </c>
      <c r="P25" s="293">
        <f>'03.27 (v3)'!Y27</f>
        <v>0</v>
      </c>
      <c r="Q25" s="294">
        <f>'03.27 (v3)'!Z27</f>
        <v>0</v>
      </c>
      <c r="R25" s="462">
        <f>'03.27 (v3)'!AC27</f>
        <v>0</v>
      </c>
      <c r="S25" s="463"/>
      <c r="T25" s="463"/>
      <c r="U25" s="463"/>
      <c r="V25" s="463"/>
      <c r="W25" s="190" t="s">
        <v>10</v>
      </c>
      <c r="X25" s="485"/>
      <c r="Y25" s="486" t="s">
        <v>74</v>
      </c>
      <c r="Z25" s="487"/>
      <c r="AA25" s="488">
        <f t="shared" si="0"/>
        <v>0</v>
      </c>
      <c r="AB25" s="489"/>
      <c r="AC25" s="490" t="s">
        <v>74</v>
      </c>
      <c r="AD25" s="491"/>
      <c r="AE25" s="492">
        <f t="shared" si="1"/>
        <v>0</v>
      </c>
      <c r="AF25" s="493"/>
      <c r="AG25" s="494" t="s">
        <v>74</v>
      </c>
      <c r="AH25" s="495"/>
      <c r="AI25" s="496">
        <f t="shared" si="2"/>
        <v>0</v>
      </c>
    </row>
    <row r="26" spans="1:35" s="186" customFormat="1" ht="26.25" hidden="1" customHeight="1" x14ac:dyDescent="0.25">
      <c r="A26" s="173">
        <f>'03.27 (v3)'!A28</f>
        <v>0</v>
      </c>
      <c r="B26" s="253">
        <f>'03.27 (v3)'!G28</f>
        <v>0</v>
      </c>
      <c r="C26" s="174">
        <f>'03.27 (v3)'!I28</f>
        <v>0</v>
      </c>
      <c r="D26" s="175"/>
      <c r="E26" s="176">
        <f t="shared" si="6"/>
        <v>0</v>
      </c>
      <c r="F26" s="177"/>
      <c r="G26" s="177"/>
      <c r="H26" s="178">
        <f t="shared" si="7"/>
        <v>0</v>
      </c>
      <c r="I26" s="263">
        <f>'03.27 (v3)'!Q28</f>
        <v>0</v>
      </c>
      <c r="J26" s="180">
        <f t="shared" si="8"/>
        <v>0</v>
      </c>
      <c r="K26" s="181">
        <f>'03.27 (v3)'!AA28</f>
        <v>0</v>
      </c>
      <c r="L26" s="182">
        <f>'03.27 (v3)'!U28</f>
        <v>0</v>
      </c>
      <c r="M26" s="183">
        <f>'03.27 (v3)'!V28</f>
        <v>0</v>
      </c>
      <c r="N26" s="184">
        <f>'03.27 (v3)'!W28</f>
        <v>0</v>
      </c>
      <c r="O26" s="185">
        <f>'03.27 (v3)'!X28</f>
        <v>0</v>
      </c>
      <c r="P26" s="293">
        <f>'03.27 (v3)'!Y28</f>
        <v>0</v>
      </c>
      <c r="Q26" s="294">
        <f>'03.27 (v3)'!Z28</f>
        <v>0</v>
      </c>
      <c r="R26" s="462">
        <f>'03.27 (v3)'!AC28</f>
        <v>0</v>
      </c>
      <c r="S26" s="463"/>
      <c r="T26" s="463"/>
      <c r="U26" s="463"/>
      <c r="V26" s="463"/>
      <c r="W26" s="190" t="s">
        <v>10</v>
      </c>
      <c r="X26" s="485"/>
      <c r="Y26" s="486" t="s">
        <v>74</v>
      </c>
      <c r="Z26" s="487"/>
      <c r="AA26" s="488">
        <f t="shared" si="0"/>
        <v>0</v>
      </c>
      <c r="AB26" s="489"/>
      <c r="AC26" s="490" t="s">
        <v>74</v>
      </c>
      <c r="AD26" s="491"/>
      <c r="AE26" s="492">
        <f t="shared" si="1"/>
        <v>0</v>
      </c>
      <c r="AF26" s="493"/>
      <c r="AG26" s="494" t="s">
        <v>74</v>
      </c>
      <c r="AH26" s="495"/>
      <c r="AI26" s="496">
        <f t="shared" si="2"/>
        <v>0</v>
      </c>
    </row>
    <row r="27" spans="1:35" s="186" customFormat="1" ht="26.25" hidden="1" customHeight="1" x14ac:dyDescent="0.25">
      <c r="A27" s="173">
        <f>'03.27 (v3)'!A29</f>
        <v>0</v>
      </c>
      <c r="B27" s="253">
        <f>'03.27 (v3)'!G29</f>
        <v>0</v>
      </c>
      <c r="C27" s="174">
        <f>'03.27 (v3)'!I29</f>
        <v>0</v>
      </c>
      <c r="D27" s="175"/>
      <c r="E27" s="176">
        <f t="shared" si="6"/>
        <v>0</v>
      </c>
      <c r="F27" s="177"/>
      <c r="G27" s="177"/>
      <c r="H27" s="178">
        <f t="shared" si="7"/>
        <v>0</v>
      </c>
      <c r="I27" s="263">
        <f>'03.27 (v3)'!Q29</f>
        <v>0</v>
      </c>
      <c r="J27" s="180">
        <f t="shared" si="8"/>
        <v>0</v>
      </c>
      <c r="K27" s="181">
        <f>'03.27 (v3)'!AA29</f>
        <v>0</v>
      </c>
      <c r="L27" s="182">
        <f>'03.27 (v3)'!U29</f>
        <v>0</v>
      </c>
      <c r="M27" s="183">
        <f>'03.27 (v3)'!V29</f>
        <v>0</v>
      </c>
      <c r="N27" s="184">
        <f>'03.27 (v3)'!W29</f>
        <v>0</v>
      </c>
      <c r="O27" s="185">
        <f>'03.27 (v3)'!X29</f>
        <v>0</v>
      </c>
      <c r="P27" s="293">
        <f>'03.27 (v3)'!Y29</f>
        <v>0</v>
      </c>
      <c r="Q27" s="294">
        <f>'03.27 (v3)'!Z29</f>
        <v>0</v>
      </c>
      <c r="R27" s="462">
        <f>'03.27 (v3)'!AC29</f>
        <v>0</v>
      </c>
      <c r="S27" s="463"/>
      <c r="T27" s="463"/>
      <c r="U27" s="463"/>
      <c r="V27" s="463"/>
      <c r="W27" s="190" t="s">
        <v>10</v>
      </c>
      <c r="X27" s="485"/>
      <c r="Y27" s="486" t="s">
        <v>74</v>
      </c>
      <c r="Z27" s="487"/>
      <c r="AA27" s="488">
        <f t="shared" si="0"/>
        <v>0</v>
      </c>
      <c r="AB27" s="489"/>
      <c r="AC27" s="490" t="s">
        <v>74</v>
      </c>
      <c r="AD27" s="491"/>
      <c r="AE27" s="492">
        <f t="shared" si="1"/>
        <v>0</v>
      </c>
      <c r="AF27" s="493"/>
      <c r="AG27" s="494" t="s">
        <v>74</v>
      </c>
      <c r="AH27" s="495"/>
      <c r="AI27" s="496">
        <f t="shared" si="2"/>
        <v>0</v>
      </c>
    </row>
    <row r="28" spans="1:35" s="186" customFormat="1" ht="26.25" hidden="1" customHeight="1" x14ac:dyDescent="0.25">
      <c r="A28" s="173">
        <f>'03.27 (v3)'!A30</f>
        <v>0</v>
      </c>
      <c r="B28" s="253">
        <f>'03.27 (v3)'!G30</f>
        <v>0</v>
      </c>
      <c r="C28" s="174">
        <f>'03.27 (v3)'!I30</f>
        <v>0</v>
      </c>
      <c r="D28" s="175"/>
      <c r="E28" s="176">
        <f t="shared" si="6"/>
        <v>0</v>
      </c>
      <c r="F28" s="177"/>
      <c r="G28" s="177"/>
      <c r="H28" s="178">
        <f t="shared" si="7"/>
        <v>0</v>
      </c>
      <c r="I28" s="263">
        <f>'03.27 (v3)'!Q30</f>
        <v>0</v>
      </c>
      <c r="J28" s="180">
        <f t="shared" si="8"/>
        <v>0</v>
      </c>
      <c r="K28" s="181">
        <f>'03.27 (v3)'!AA30</f>
        <v>0</v>
      </c>
      <c r="L28" s="182">
        <f>'03.27 (v3)'!U30</f>
        <v>0</v>
      </c>
      <c r="M28" s="183">
        <f>'03.27 (v3)'!V30</f>
        <v>0</v>
      </c>
      <c r="N28" s="184">
        <f>'03.27 (v3)'!W30</f>
        <v>0</v>
      </c>
      <c r="O28" s="185">
        <f>'03.27 (v3)'!X30</f>
        <v>0</v>
      </c>
      <c r="P28" s="293">
        <f>'03.27 (v3)'!Y30</f>
        <v>0</v>
      </c>
      <c r="Q28" s="294">
        <f>'03.27 (v3)'!Z30</f>
        <v>0</v>
      </c>
      <c r="R28" s="462">
        <f>'03.27 (v3)'!AC30</f>
        <v>0</v>
      </c>
      <c r="S28" s="463"/>
      <c r="T28" s="463"/>
      <c r="U28" s="463"/>
      <c r="V28" s="463"/>
      <c r="W28" s="190" t="s">
        <v>10</v>
      </c>
      <c r="X28" s="485"/>
      <c r="Y28" s="486" t="s">
        <v>74</v>
      </c>
      <c r="Z28" s="487"/>
      <c r="AA28" s="488">
        <f t="shared" si="0"/>
        <v>0</v>
      </c>
      <c r="AB28" s="489"/>
      <c r="AC28" s="490" t="s">
        <v>74</v>
      </c>
      <c r="AD28" s="491"/>
      <c r="AE28" s="492">
        <f t="shared" si="1"/>
        <v>0</v>
      </c>
      <c r="AF28" s="493"/>
      <c r="AG28" s="494" t="s">
        <v>74</v>
      </c>
      <c r="AH28" s="495"/>
      <c r="AI28" s="496">
        <f t="shared" si="2"/>
        <v>0</v>
      </c>
    </row>
    <row r="29" spans="1:35" s="186" customFormat="1" ht="26.25" hidden="1" customHeight="1" x14ac:dyDescent="0.25">
      <c r="A29" s="173">
        <f>'03.27 (v3)'!A31</f>
        <v>0</v>
      </c>
      <c r="B29" s="253">
        <f>'03.27 (v3)'!G31</f>
        <v>0</v>
      </c>
      <c r="C29" s="174">
        <f>'03.27 (v3)'!I31</f>
        <v>0</v>
      </c>
      <c r="D29" s="175"/>
      <c r="E29" s="176">
        <f t="shared" si="6"/>
        <v>0</v>
      </c>
      <c r="F29" s="177"/>
      <c r="G29" s="177"/>
      <c r="H29" s="178">
        <f t="shared" si="7"/>
        <v>0</v>
      </c>
      <c r="I29" s="263">
        <f>'03.27 (v3)'!Q31</f>
        <v>0</v>
      </c>
      <c r="J29" s="180">
        <f t="shared" si="8"/>
        <v>0</v>
      </c>
      <c r="K29" s="181">
        <f>'03.27 (v3)'!AA31</f>
        <v>0</v>
      </c>
      <c r="L29" s="182">
        <f>'03.27 (v3)'!U31</f>
        <v>0</v>
      </c>
      <c r="M29" s="183">
        <f>'03.27 (v3)'!V31</f>
        <v>0</v>
      </c>
      <c r="N29" s="184">
        <f>'03.27 (v3)'!W31</f>
        <v>0</v>
      </c>
      <c r="O29" s="185">
        <f>'03.27 (v3)'!X31</f>
        <v>0</v>
      </c>
      <c r="P29" s="293">
        <f>'03.27 (v3)'!Y31</f>
        <v>0</v>
      </c>
      <c r="Q29" s="294">
        <f>'03.27 (v3)'!Z31</f>
        <v>0</v>
      </c>
      <c r="R29" s="462">
        <f>'03.27 (v3)'!AC31</f>
        <v>0</v>
      </c>
      <c r="S29" s="463"/>
      <c r="T29" s="463"/>
      <c r="U29" s="463"/>
      <c r="V29" s="463"/>
      <c r="W29" s="190" t="s">
        <v>10</v>
      </c>
      <c r="X29" s="485"/>
      <c r="Y29" s="486" t="s">
        <v>74</v>
      </c>
      <c r="Z29" s="487"/>
      <c r="AA29" s="488">
        <f t="shared" si="0"/>
        <v>0</v>
      </c>
      <c r="AB29" s="489"/>
      <c r="AC29" s="490" t="s">
        <v>74</v>
      </c>
      <c r="AD29" s="491"/>
      <c r="AE29" s="492">
        <f t="shared" si="1"/>
        <v>0</v>
      </c>
      <c r="AF29" s="493"/>
      <c r="AG29" s="494" t="s">
        <v>74</v>
      </c>
      <c r="AH29" s="495"/>
      <c r="AI29" s="496">
        <f t="shared" si="2"/>
        <v>0</v>
      </c>
    </row>
    <row r="30" spans="1:35" s="186" customFormat="1" ht="26.25" hidden="1" customHeight="1" x14ac:dyDescent="0.25">
      <c r="A30" s="173">
        <f>'03.27 (v3)'!A32</f>
        <v>0</v>
      </c>
      <c r="B30" s="253">
        <f>'03.27 (v3)'!G32</f>
        <v>0</v>
      </c>
      <c r="C30" s="174">
        <f>'03.27 (v3)'!I32</f>
        <v>0</v>
      </c>
      <c r="D30" s="175"/>
      <c r="E30" s="176">
        <f t="shared" si="6"/>
        <v>0</v>
      </c>
      <c r="F30" s="177"/>
      <c r="G30" s="177"/>
      <c r="H30" s="178">
        <f t="shared" si="7"/>
        <v>0</v>
      </c>
      <c r="I30" s="263">
        <f>'03.27 (v3)'!Q32</f>
        <v>0</v>
      </c>
      <c r="J30" s="180">
        <f t="shared" si="8"/>
        <v>0</v>
      </c>
      <c r="K30" s="181">
        <f>'03.27 (v3)'!AA32</f>
        <v>0</v>
      </c>
      <c r="L30" s="182">
        <f>'03.27 (v3)'!U32</f>
        <v>0</v>
      </c>
      <c r="M30" s="183">
        <f>'03.27 (v3)'!V32</f>
        <v>0</v>
      </c>
      <c r="N30" s="184">
        <f>'03.27 (v3)'!W32</f>
        <v>0</v>
      </c>
      <c r="O30" s="185">
        <f>'03.27 (v3)'!X32</f>
        <v>0</v>
      </c>
      <c r="P30" s="293">
        <f>'03.27 (v3)'!Y32</f>
        <v>0</v>
      </c>
      <c r="Q30" s="294">
        <f>'03.27 (v3)'!Z32</f>
        <v>0</v>
      </c>
      <c r="R30" s="462">
        <f>'03.27 (v3)'!AC32</f>
        <v>0</v>
      </c>
      <c r="S30" s="463"/>
      <c r="T30" s="463"/>
      <c r="U30" s="463"/>
      <c r="V30" s="463"/>
      <c r="W30" s="190" t="s">
        <v>10</v>
      </c>
      <c r="X30" s="485"/>
      <c r="Y30" s="486" t="s">
        <v>74</v>
      </c>
      <c r="Z30" s="487"/>
      <c r="AA30" s="488">
        <f t="shared" si="0"/>
        <v>0</v>
      </c>
      <c r="AB30" s="489"/>
      <c r="AC30" s="490" t="s">
        <v>74</v>
      </c>
      <c r="AD30" s="491"/>
      <c r="AE30" s="492">
        <f t="shared" si="1"/>
        <v>0</v>
      </c>
      <c r="AF30" s="493"/>
      <c r="AG30" s="494" t="s">
        <v>74</v>
      </c>
      <c r="AH30" s="495"/>
      <c r="AI30" s="496">
        <f t="shared" si="2"/>
        <v>0</v>
      </c>
    </row>
    <row r="31" spans="1:35" s="186" customFormat="1" ht="26.25" hidden="1" customHeight="1" x14ac:dyDescent="0.25">
      <c r="A31" s="173">
        <f>'03.27 (v3)'!A33</f>
        <v>0</v>
      </c>
      <c r="B31" s="253">
        <f>'03.27 (v3)'!G33</f>
        <v>0</v>
      </c>
      <c r="C31" s="174">
        <f>'03.27 (v3)'!I33</f>
        <v>0</v>
      </c>
      <c r="D31" s="175"/>
      <c r="E31" s="176">
        <f t="shared" si="6"/>
        <v>0</v>
      </c>
      <c r="F31" s="177"/>
      <c r="G31" s="177"/>
      <c r="H31" s="178">
        <f t="shared" si="7"/>
        <v>0</v>
      </c>
      <c r="I31" s="263">
        <f>'03.27 (v3)'!Q33</f>
        <v>0</v>
      </c>
      <c r="J31" s="180">
        <f t="shared" si="8"/>
        <v>0</v>
      </c>
      <c r="K31" s="181">
        <f>'03.27 (v3)'!AA33</f>
        <v>0</v>
      </c>
      <c r="L31" s="182">
        <f>'03.27 (v3)'!U33</f>
        <v>0</v>
      </c>
      <c r="M31" s="183">
        <f>'03.27 (v3)'!V33</f>
        <v>0</v>
      </c>
      <c r="N31" s="184">
        <f>'03.27 (v3)'!W33</f>
        <v>0</v>
      </c>
      <c r="O31" s="185">
        <f>'03.27 (v3)'!X33</f>
        <v>0</v>
      </c>
      <c r="P31" s="293">
        <f>'03.27 (v3)'!Y33</f>
        <v>0</v>
      </c>
      <c r="Q31" s="294">
        <f>'03.27 (v3)'!Z33</f>
        <v>0</v>
      </c>
      <c r="R31" s="462">
        <f>'03.27 (v3)'!AC33</f>
        <v>0</v>
      </c>
      <c r="S31" s="463"/>
      <c r="T31" s="463"/>
      <c r="U31" s="463"/>
      <c r="V31" s="463"/>
      <c r="W31" s="190" t="s">
        <v>10</v>
      </c>
      <c r="X31" s="485"/>
      <c r="Y31" s="486" t="s">
        <v>74</v>
      </c>
      <c r="Z31" s="487"/>
      <c r="AA31" s="488">
        <f t="shared" si="0"/>
        <v>0</v>
      </c>
      <c r="AB31" s="489"/>
      <c r="AC31" s="490" t="s">
        <v>74</v>
      </c>
      <c r="AD31" s="491"/>
      <c r="AE31" s="492">
        <f t="shared" si="1"/>
        <v>0</v>
      </c>
      <c r="AF31" s="493"/>
      <c r="AG31" s="494" t="s">
        <v>74</v>
      </c>
      <c r="AH31" s="495"/>
      <c r="AI31" s="496">
        <f t="shared" si="2"/>
        <v>0</v>
      </c>
    </row>
    <row r="32" spans="1:35" s="186" customFormat="1" ht="26.25" hidden="1" customHeight="1" x14ac:dyDescent="0.25">
      <c r="A32" s="173">
        <f>'03.27 (v3)'!A34</f>
        <v>0</v>
      </c>
      <c r="B32" s="253">
        <f>'03.27 (v3)'!G34</f>
        <v>0</v>
      </c>
      <c r="C32" s="174">
        <f>'03.27 (v3)'!I34</f>
        <v>0</v>
      </c>
      <c r="D32" s="175"/>
      <c r="E32" s="176">
        <f t="shared" si="6"/>
        <v>0</v>
      </c>
      <c r="F32" s="177"/>
      <c r="G32" s="177"/>
      <c r="H32" s="178">
        <f t="shared" si="7"/>
        <v>0</v>
      </c>
      <c r="I32" s="263">
        <f>'03.27 (v3)'!Q34</f>
        <v>0</v>
      </c>
      <c r="J32" s="180">
        <f t="shared" si="8"/>
        <v>0</v>
      </c>
      <c r="K32" s="181">
        <f>'03.27 (v3)'!AA34</f>
        <v>0</v>
      </c>
      <c r="L32" s="182">
        <f>'03.27 (v3)'!U34</f>
        <v>0</v>
      </c>
      <c r="M32" s="183">
        <f>'03.27 (v3)'!V34</f>
        <v>0</v>
      </c>
      <c r="N32" s="184">
        <f>'03.27 (v3)'!W34</f>
        <v>0</v>
      </c>
      <c r="O32" s="185">
        <f>'03.27 (v3)'!X34</f>
        <v>0</v>
      </c>
      <c r="P32" s="293">
        <f>'03.27 (v3)'!Y34</f>
        <v>0</v>
      </c>
      <c r="Q32" s="294">
        <f>'03.27 (v3)'!Z34</f>
        <v>0</v>
      </c>
      <c r="R32" s="462">
        <f>'03.27 (v3)'!AC34</f>
        <v>0</v>
      </c>
      <c r="S32" s="463"/>
      <c r="T32" s="463"/>
      <c r="U32" s="463"/>
      <c r="V32" s="463"/>
      <c r="W32" s="190" t="s">
        <v>10</v>
      </c>
      <c r="X32" s="485"/>
      <c r="Y32" s="486" t="s">
        <v>74</v>
      </c>
      <c r="Z32" s="487"/>
      <c r="AA32" s="488">
        <f t="shared" si="0"/>
        <v>0</v>
      </c>
      <c r="AB32" s="489"/>
      <c r="AC32" s="490" t="s">
        <v>74</v>
      </c>
      <c r="AD32" s="491"/>
      <c r="AE32" s="492">
        <f t="shared" si="1"/>
        <v>0</v>
      </c>
      <c r="AF32" s="493"/>
      <c r="AG32" s="494" t="s">
        <v>74</v>
      </c>
      <c r="AH32" s="495"/>
      <c r="AI32" s="496">
        <f t="shared" si="2"/>
        <v>0</v>
      </c>
    </row>
    <row r="33" spans="1:35" s="186" customFormat="1" ht="26.25" hidden="1" customHeight="1" x14ac:dyDescent="0.25">
      <c r="A33" s="173">
        <f>'03.27 (v3)'!A35</f>
        <v>0</v>
      </c>
      <c r="B33" s="253">
        <f>'03.27 (v3)'!G35</f>
        <v>0</v>
      </c>
      <c r="C33" s="174">
        <f>'03.27 (v3)'!I35</f>
        <v>0</v>
      </c>
      <c r="D33" s="175"/>
      <c r="E33" s="176">
        <f t="shared" si="6"/>
        <v>0</v>
      </c>
      <c r="F33" s="177"/>
      <c r="G33" s="177"/>
      <c r="H33" s="178">
        <f t="shared" si="7"/>
        <v>0</v>
      </c>
      <c r="I33" s="263">
        <f>'03.27 (v3)'!Q35</f>
        <v>0</v>
      </c>
      <c r="J33" s="180">
        <f t="shared" si="8"/>
        <v>0</v>
      </c>
      <c r="K33" s="181">
        <f>'03.27 (v3)'!AA35</f>
        <v>0</v>
      </c>
      <c r="L33" s="182">
        <f>'03.27 (v3)'!U35</f>
        <v>0</v>
      </c>
      <c r="M33" s="183">
        <f>'03.27 (v3)'!V35</f>
        <v>0</v>
      </c>
      <c r="N33" s="184">
        <f>'03.27 (v3)'!W35</f>
        <v>0</v>
      </c>
      <c r="O33" s="185">
        <f>'03.27 (v3)'!X35</f>
        <v>0</v>
      </c>
      <c r="P33" s="293">
        <f>'03.27 (v3)'!Y35</f>
        <v>0</v>
      </c>
      <c r="Q33" s="294">
        <f>'03.27 (v3)'!Z35</f>
        <v>0</v>
      </c>
      <c r="R33" s="462">
        <f>'03.27 (v3)'!AC35</f>
        <v>0</v>
      </c>
      <c r="S33" s="463"/>
      <c r="T33" s="463"/>
      <c r="U33" s="463"/>
      <c r="V33" s="463"/>
      <c r="W33" s="190" t="s">
        <v>10</v>
      </c>
      <c r="X33" s="485"/>
      <c r="Y33" s="486" t="s">
        <v>74</v>
      </c>
      <c r="Z33" s="487"/>
      <c r="AA33" s="488">
        <f t="shared" si="0"/>
        <v>0</v>
      </c>
      <c r="AB33" s="489"/>
      <c r="AC33" s="490" t="s">
        <v>74</v>
      </c>
      <c r="AD33" s="491"/>
      <c r="AE33" s="492">
        <f t="shared" si="1"/>
        <v>0</v>
      </c>
      <c r="AF33" s="493"/>
      <c r="AG33" s="494" t="s">
        <v>74</v>
      </c>
      <c r="AH33" s="495"/>
      <c r="AI33" s="496">
        <f t="shared" si="2"/>
        <v>0</v>
      </c>
    </row>
    <row r="34" spans="1:35" s="186" customFormat="1" ht="26.25" hidden="1" customHeight="1" x14ac:dyDescent="0.25">
      <c r="A34" s="173">
        <f>'03.27 (v3)'!A36</f>
        <v>0</v>
      </c>
      <c r="B34" s="253">
        <f>'03.27 (v3)'!G36</f>
        <v>0</v>
      </c>
      <c r="C34" s="174">
        <f>'03.27 (v3)'!I36</f>
        <v>0</v>
      </c>
      <c r="D34" s="175"/>
      <c r="E34" s="176">
        <f t="shared" si="6"/>
        <v>0</v>
      </c>
      <c r="F34" s="177"/>
      <c r="G34" s="177"/>
      <c r="H34" s="178">
        <f t="shared" si="7"/>
        <v>0</v>
      </c>
      <c r="I34" s="263">
        <f>'03.27 (v3)'!Q36</f>
        <v>0</v>
      </c>
      <c r="J34" s="180">
        <f t="shared" si="8"/>
        <v>0</v>
      </c>
      <c r="K34" s="181">
        <f>'03.27 (v3)'!AA36</f>
        <v>0</v>
      </c>
      <c r="L34" s="182">
        <f>'03.27 (v3)'!U36</f>
        <v>0</v>
      </c>
      <c r="M34" s="183">
        <f>'03.27 (v3)'!V36</f>
        <v>0</v>
      </c>
      <c r="N34" s="184">
        <f>'03.27 (v3)'!W36</f>
        <v>0</v>
      </c>
      <c r="O34" s="185">
        <f>'03.27 (v3)'!X36</f>
        <v>0</v>
      </c>
      <c r="P34" s="293">
        <f>'03.27 (v3)'!Y36</f>
        <v>0</v>
      </c>
      <c r="Q34" s="294">
        <f>'03.27 (v3)'!Z36</f>
        <v>0</v>
      </c>
      <c r="R34" s="462">
        <f>'03.27 (v3)'!AC36</f>
        <v>0</v>
      </c>
      <c r="S34" s="463"/>
      <c r="T34" s="463"/>
      <c r="U34" s="463"/>
      <c r="V34" s="463"/>
      <c r="W34" s="190" t="s">
        <v>10</v>
      </c>
      <c r="X34" s="485"/>
      <c r="Y34" s="486" t="s">
        <v>74</v>
      </c>
      <c r="Z34" s="487"/>
      <c r="AA34" s="488">
        <f t="shared" si="0"/>
        <v>0</v>
      </c>
      <c r="AB34" s="489"/>
      <c r="AC34" s="490" t="s">
        <v>74</v>
      </c>
      <c r="AD34" s="491"/>
      <c r="AE34" s="492">
        <f t="shared" si="1"/>
        <v>0</v>
      </c>
      <c r="AF34" s="493"/>
      <c r="AG34" s="494" t="s">
        <v>74</v>
      </c>
      <c r="AH34" s="495"/>
      <c r="AI34" s="496">
        <f t="shared" si="2"/>
        <v>0</v>
      </c>
    </row>
    <row r="35" spans="1:35" s="186" customFormat="1" ht="26.25" hidden="1" customHeight="1" x14ac:dyDescent="0.25">
      <c r="A35" s="173">
        <f>'03.27 (v3)'!A37</f>
        <v>0</v>
      </c>
      <c r="B35" s="253">
        <f>'03.27 (v3)'!G37</f>
        <v>0</v>
      </c>
      <c r="C35" s="174">
        <f>'03.27 (v3)'!I37</f>
        <v>0</v>
      </c>
      <c r="D35" s="175"/>
      <c r="E35" s="176">
        <f t="shared" si="6"/>
        <v>0</v>
      </c>
      <c r="F35" s="177"/>
      <c r="G35" s="177"/>
      <c r="H35" s="178">
        <f t="shared" si="7"/>
        <v>0</v>
      </c>
      <c r="I35" s="263">
        <f>'03.27 (v3)'!Q37</f>
        <v>0</v>
      </c>
      <c r="J35" s="180">
        <f t="shared" si="8"/>
        <v>0</v>
      </c>
      <c r="K35" s="181">
        <f>'03.27 (v3)'!AA37</f>
        <v>0</v>
      </c>
      <c r="L35" s="182">
        <f>'03.27 (v3)'!U37</f>
        <v>0</v>
      </c>
      <c r="M35" s="183">
        <f>'03.27 (v3)'!V37</f>
        <v>0</v>
      </c>
      <c r="N35" s="184">
        <f>'03.27 (v3)'!W37</f>
        <v>0</v>
      </c>
      <c r="O35" s="185">
        <f>'03.27 (v3)'!X37</f>
        <v>0</v>
      </c>
      <c r="P35" s="293">
        <f>'03.27 (v3)'!Y37</f>
        <v>0</v>
      </c>
      <c r="Q35" s="294">
        <f>'03.27 (v3)'!Z37</f>
        <v>0</v>
      </c>
      <c r="R35" s="462">
        <f>'03.27 (v3)'!AC37</f>
        <v>0</v>
      </c>
      <c r="S35" s="463"/>
      <c r="T35" s="463"/>
      <c r="U35" s="463"/>
      <c r="V35" s="463"/>
      <c r="W35" s="190" t="s">
        <v>10</v>
      </c>
      <c r="X35" s="485"/>
      <c r="Y35" s="486" t="s">
        <v>74</v>
      </c>
      <c r="Z35" s="487"/>
      <c r="AA35" s="488">
        <f t="shared" si="0"/>
        <v>0</v>
      </c>
      <c r="AB35" s="489"/>
      <c r="AC35" s="490" t="s">
        <v>74</v>
      </c>
      <c r="AD35" s="491"/>
      <c r="AE35" s="492">
        <f t="shared" si="1"/>
        <v>0</v>
      </c>
      <c r="AF35" s="493"/>
      <c r="AG35" s="494" t="s">
        <v>74</v>
      </c>
      <c r="AH35" s="495"/>
      <c r="AI35" s="496">
        <f t="shared" si="2"/>
        <v>0</v>
      </c>
    </row>
    <row r="36" spans="1:35" s="186" customFormat="1" ht="26.25" hidden="1" customHeight="1" x14ac:dyDescent="0.25">
      <c r="A36" s="173">
        <f>'03.27 (v3)'!A38</f>
        <v>0</v>
      </c>
      <c r="B36" s="253">
        <f>'03.27 (v3)'!G38</f>
        <v>0</v>
      </c>
      <c r="C36" s="174">
        <f>'03.27 (v3)'!I38</f>
        <v>0</v>
      </c>
      <c r="D36" s="175"/>
      <c r="E36" s="176">
        <f t="shared" si="6"/>
        <v>0</v>
      </c>
      <c r="F36" s="177"/>
      <c r="G36" s="177"/>
      <c r="H36" s="178">
        <f t="shared" si="7"/>
        <v>0</v>
      </c>
      <c r="I36" s="263">
        <f>'03.27 (v3)'!Q38</f>
        <v>0</v>
      </c>
      <c r="J36" s="180">
        <f t="shared" si="8"/>
        <v>0</v>
      </c>
      <c r="K36" s="181">
        <f>'03.27 (v3)'!AA38</f>
        <v>0</v>
      </c>
      <c r="L36" s="182">
        <f>'03.27 (v3)'!U38</f>
        <v>0</v>
      </c>
      <c r="M36" s="183">
        <f>'03.27 (v3)'!V38</f>
        <v>0</v>
      </c>
      <c r="N36" s="184">
        <f>'03.27 (v3)'!W38</f>
        <v>0</v>
      </c>
      <c r="O36" s="185">
        <f>'03.27 (v3)'!X38</f>
        <v>0</v>
      </c>
      <c r="P36" s="293">
        <f>'03.27 (v3)'!Y38</f>
        <v>0</v>
      </c>
      <c r="Q36" s="294">
        <f>'03.27 (v3)'!Z38</f>
        <v>0</v>
      </c>
      <c r="R36" s="462">
        <f>'03.27 (v3)'!AC38</f>
        <v>0</v>
      </c>
      <c r="S36" s="463"/>
      <c r="T36" s="463"/>
      <c r="U36" s="463"/>
      <c r="V36" s="463"/>
      <c r="W36" s="190" t="s">
        <v>10</v>
      </c>
      <c r="X36" s="485"/>
      <c r="Y36" s="486" t="s">
        <v>74</v>
      </c>
      <c r="Z36" s="487"/>
      <c r="AA36" s="488">
        <f t="shared" si="0"/>
        <v>0</v>
      </c>
      <c r="AB36" s="489"/>
      <c r="AC36" s="490" t="s">
        <v>74</v>
      </c>
      <c r="AD36" s="491"/>
      <c r="AE36" s="492">
        <f t="shared" si="1"/>
        <v>0</v>
      </c>
      <c r="AF36" s="493"/>
      <c r="AG36" s="494" t="s">
        <v>74</v>
      </c>
      <c r="AH36" s="495"/>
      <c r="AI36" s="496">
        <f t="shared" si="2"/>
        <v>0</v>
      </c>
    </row>
    <row r="37" spans="1:35" s="186" customFormat="1" ht="26.25" hidden="1" customHeight="1" x14ac:dyDescent="0.25">
      <c r="A37" s="70">
        <v>0.41666666666666669</v>
      </c>
      <c r="B37" s="74" t="str">
        <f>'03.27 (v2)'!G41</f>
        <v>Joy</v>
      </c>
      <c r="C37" s="76" t="s">
        <v>10</v>
      </c>
      <c r="D37" s="77" t="s">
        <v>10</v>
      </c>
      <c r="E37" s="176" t="s">
        <v>10</v>
      </c>
      <c r="F37" s="256" t="s">
        <v>10</v>
      </c>
      <c r="G37" s="256" t="s">
        <v>10</v>
      </c>
      <c r="H37" s="178" t="s">
        <v>10</v>
      </c>
      <c r="I37" s="179" t="s">
        <v>10</v>
      </c>
      <c r="J37" s="180" t="e">
        <f t="shared" ref="J37:J39" si="9">IF(ISBLANK(I37),-90,(-((I37)-SUM(L37:Q37,K37))))</f>
        <v>#VALUE!</v>
      </c>
      <c r="K37" s="254" t="s">
        <v>10</v>
      </c>
      <c r="L37" s="255" t="s">
        <v>10</v>
      </c>
      <c r="M37" s="256" t="s">
        <v>10</v>
      </c>
      <c r="N37" s="257" t="s">
        <v>10</v>
      </c>
      <c r="O37" s="258" t="s">
        <v>10</v>
      </c>
      <c r="P37" s="255" t="s">
        <v>10</v>
      </c>
      <c r="Q37" s="259" t="s">
        <v>10</v>
      </c>
      <c r="R37" s="472" t="s">
        <v>66</v>
      </c>
      <c r="S37" s="473"/>
      <c r="T37" s="473"/>
      <c r="U37" s="473"/>
      <c r="V37" s="473"/>
      <c r="W37" s="190" t="s">
        <v>10</v>
      </c>
      <c r="X37" s="485"/>
      <c r="Y37" s="486" t="s">
        <v>74</v>
      </c>
      <c r="Z37" s="487"/>
      <c r="AA37" s="488">
        <f t="shared" si="0"/>
        <v>0</v>
      </c>
      <c r="AB37" s="489"/>
      <c r="AC37" s="490" t="s">
        <v>74</v>
      </c>
      <c r="AD37" s="491"/>
      <c r="AE37" s="492">
        <f t="shared" si="1"/>
        <v>0</v>
      </c>
      <c r="AF37" s="493"/>
      <c r="AG37" s="494" t="s">
        <v>74</v>
      </c>
      <c r="AH37" s="495"/>
      <c r="AI37" s="496">
        <f t="shared" si="2"/>
        <v>0</v>
      </c>
    </row>
    <row r="38" spans="1:35" s="186" customFormat="1" ht="26.25" hidden="1" customHeight="1" x14ac:dyDescent="0.25">
      <c r="A38" s="83" t="s">
        <v>36</v>
      </c>
      <c r="B38" s="88" t="str">
        <f>'03.27 (v2)'!G47</f>
        <v>Ted,Cliff</v>
      </c>
      <c r="C38" s="90" t="s">
        <v>10</v>
      </c>
      <c r="D38" s="91" t="s">
        <v>10</v>
      </c>
      <c r="E38" s="176" t="s">
        <v>10</v>
      </c>
      <c r="F38" s="245" t="s">
        <v>10</v>
      </c>
      <c r="G38" s="245" t="s">
        <v>10</v>
      </c>
      <c r="H38" s="178" t="s">
        <v>10</v>
      </c>
      <c r="I38" s="246" t="s">
        <v>10</v>
      </c>
      <c r="J38" s="180" t="e">
        <f t="shared" si="9"/>
        <v>#VALUE!</v>
      </c>
      <c r="K38" s="247" t="s">
        <v>10</v>
      </c>
      <c r="L38" s="248" t="s">
        <v>10</v>
      </c>
      <c r="M38" s="245" t="s">
        <v>10</v>
      </c>
      <c r="N38" s="249" t="s">
        <v>10</v>
      </c>
      <c r="O38" s="250" t="s">
        <v>10</v>
      </c>
      <c r="P38" s="248" t="s">
        <v>10</v>
      </c>
      <c r="Q38" s="251" t="s">
        <v>10</v>
      </c>
      <c r="R38" s="470" t="s">
        <v>66</v>
      </c>
      <c r="S38" s="471"/>
      <c r="T38" s="471"/>
      <c r="U38" s="471"/>
      <c r="V38" s="471"/>
      <c r="W38" s="190" t="s">
        <v>10</v>
      </c>
      <c r="X38" s="485" t="s">
        <v>10</v>
      </c>
      <c r="Y38" s="486" t="s">
        <v>10</v>
      </c>
      <c r="Z38" s="487" t="s">
        <v>10</v>
      </c>
      <c r="AA38" s="488" t="s">
        <v>10</v>
      </c>
      <c r="AB38" s="489" t="s">
        <v>10</v>
      </c>
      <c r="AC38" s="490" t="s">
        <v>10</v>
      </c>
      <c r="AD38" s="491" t="s">
        <v>10</v>
      </c>
      <c r="AE38" s="492" t="s">
        <v>10</v>
      </c>
      <c r="AF38" s="493" t="s">
        <v>10</v>
      </c>
      <c r="AG38" s="494" t="s">
        <v>10</v>
      </c>
      <c r="AH38" s="495" t="s">
        <v>10</v>
      </c>
      <c r="AI38" s="496" t="s">
        <v>10</v>
      </c>
    </row>
    <row r="39" spans="1:35" s="186" customFormat="1" ht="41.25" hidden="1" customHeight="1" x14ac:dyDescent="0.25">
      <c r="A39" s="242"/>
      <c r="B39" s="252"/>
      <c r="C39" s="187" t="s">
        <v>10</v>
      </c>
      <c r="D39" s="188" t="s">
        <v>10</v>
      </c>
      <c r="E39" s="176" t="s">
        <v>10</v>
      </c>
      <c r="F39" s="189" t="s">
        <v>10</v>
      </c>
      <c r="G39" s="190" t="s">
        <v>10</v>
      </c>
      <c r="H39" s="178" t="s">
        <v>10</v>
      </c>
      <c r="I39" s="191" t="s">
        <v>10</v>
      </c>
      <c r="J39" s="180" t="e">
        <f t="shared" si="9"/>
        <v>#VALUE!</v>
      </c>
      <c r="K39" s="192" t="s">
        <v>10</v>
      </c>
      <c r="L39" s="193" t="s">
        <v>10</v>
      </c>
      <c r="M39" s="194" t="s">
        <v>10</v>
      </c>
      <c r="N39" s="195" t="s">
        <v>10</v>
      </c>
      <c r="O39" s="196" t="s">
        <v>10</v>
      </c>
      <c r="P39" s="193" t="s">
        <v>10</v>
      </c>
      <c r="Q39" s="197" t="s">
        <v>10</v>
      </c>
      <c r="R39" s="468"/>
      <c r="S39" s="469"/>
      <c r="T39" s="469"/>
      <c r="U39" s="469"/>
      <c r="V39" s="469"/>
      <c r="W39" s="190" t="s">
        <v>10</v>
      </c>
      <c r="X39" s="485" t="s">
        <v>10</v>
      </c>
      <c r="Y39" s="486" t="s">
        <v>10</v>
      </c>
      <c r="Z39" s="487" t="s">
        <v>10</v>
      </c>
      <c r="AA39" s="488" t="s">
        <v>10</v>
      </c>
      <c r="AB39" s="489" t="s">
        <v>10</v>
      </c>
      <c r="AC39" s="490" t="s">
        <v>10</v>
      </c>
      <c r="AD39" s="491" t="s">
        <v>10</v>
      </c>
      <c r="AE39" s="492" t="s">
        <v>10</v>
      </c>
      <c r="AF39" s="493" t="s">
        <v>10</v>
      </c>
      <c r="AG39" s="494" t="s">
        <v>10</v>
      </c>
      <c r="AH39" s="495" t="s">
        <v>10</v>
      </c>
      <c r="AI39" s="496" t="s">
        <v>10</v>
      </c>
    </row>
    <row r="40" spans="1:35" ht="7.5" customHeight="1" thickBot="1" x14ac:dyDescent="0.3">
      <c r="A40" s="198"/>
      <c r="B40" s="199"/>
      <c r="C40" s="200"/>
      <c r="D40" s="201"/>
      <c r="E40" s="202">
        <v>0</v>
      </c>
      <c r="F40" s="203"/>
      <c r="G40" s="203"/>
      <c r="H40" s="204">
        <v>0</v>
      </c>
      <c r="I40" s="205"/>
      <c r="J40" s="206"/>
      <c r="K40" s="207"/>
      <c r="L40" s="208"/>
      <c r="M40" s="203"/>
      <c r="N40" s="209"/>
      <c r="O40" s="210"/>
      <c r="P40" s="211"/>
      <c r="Q40" s="212"/>
      <c r="R40" s="477"/>
      <c r="S40" s="478"/>
      <c r="T40" s="478"/>
      <c r="U40" s="478"/>
      <c r="V40" s="478"/>
      <c r="W40" s="190"/>
      <c r="X40" s="485" t="s">
        <v>10</v>
      </c>
      <c r="Y40" s="486" t="s">
        <v>10</v>
      </c>
      <c r="Z40" s="487" t="s">
        <v>10</v>
      </c>
      <c r="AA40" s="488" t="s">
        <v>10</v>
      </c>
      <c r="AB40" s="489" t="s">
        <v>10</v>
      </c>
      <c r="AC40" s="490" t="s">
        <v>10</v>
      </c>
      <c r="AD40" s="491" t="s">
        <v>10</v>
      </c>
      <c r="AE40" s="492" t="s">
        <v>10</v>
      </c>
      <c r="AF40" s="493" t="s">
        <v>10</v>
      </c>
      <c r="AG40" s="494" t="s">
        <v>10</v>
      </c>
      <c r="AH40" s="495" t="s">
        <v>10</v>
      </c>
      <c r="AI40" s="496" t="s">
        <v>10</v>
      </c>
    </row>
    <row r="41" spans="1:35" s="213" customFormat="1" ht="30.75" customHeight="1" x14ac:dyDescent="0.25">
      <c r="B41" s="214"/>
      <c r="D41" s="215"/>
      <c r="E41" s="216">
        <f>SUM(E2:E40)</f>
        <v>107</v>
      </c>
      <c r="F41" s="217">
        <f>SUM(F2:F40)</f>
        <v>8</v>
      </c>
      <c r="G41" s="217">
        <f>SUM(G2:G40)</f>
        <v>7</v>
      </c>
      <c r="H41" s="218">
        <f>E41-F41-G41</f>
        <v>92</v>
      </c>
      <c r="I41" s="261">
        <f t="shared" ref="I41:Q41" si="10">SUM(I2:I40)</f>
        <v>99</v>
      </c>
      <c r="J41" s="219" t="e">
        <f t="shared" si="10"/>
        <v>#VALUE!</v>
      </c>
      <c r="K41" s="220">
        <f t="shared" si="10"/>
        <v>50</v>
      </c>
      <c r="L41" s="221">
        <f t="shared" si="10"/>
        <v>0</v>
      </c>
      <c r="M41" s="222">
        <f t="shared" si="10"/>
        <v>16</v>
      </c>
      <c r="N41" s="223">
        <f t="shared" si="10"/>
        <v>31</v>
      </c>
      <c r="O41" s="224">
        <f t="shared" si="10"/>
        <v>3</v>
      </c>
      <c r="P41" s="225">
        <f t="shared" si="10"/>
        <v>1</v>
      </c>
      <c r="Q41" s="222">
        <f t="shared" si="10"/>
        <v>0</v>
      </c>
      <c r="R41" s="226">
        <f>SUM(L41:Q41)</f>
        <v>51</v>
      </c>
      <c r="S41" s="479" t="s">
        <v>61</v>
      </c>
      <c r="T41" s="480"/>
      <c r="U41" s="480"/>
      <c r="V41" s="480"/>
      <c r="W41" s="244"/>
      <c r="X41" s="281"/>
      <c r="Y41" s="283"/>
      <c r="Z41" s="282"/>
      <c r="AA41" s="244"/>
      <c r="AB41" s="281"/>
      <c r="AC41" s="283"/>
      <c r="AD41" s="282"/>
      <c r="AE41" s="244"/>
      <c r="AF41" s="281"/>
      <c r="AG41" s="283"/>
      <c r="AH41" s="282"/>
      <c r="AI41" s="244"/>
    </row>
    <row r="42" spans="1:35" ht="120.75" thickBot="1" x14ac:dyDescent="0.3">
      <c r="E42" s="279" t="s">
        <v>71</v>
      </c>
      <c r="F42" s="228" t="s">
        <v>62</v>
      </c>
      <c r="G42" s="228" t="s">
        <v>12</v>
      </c>
      <c r="H42" s="229" t="s">
        <v>49</v>
      </c>
      <c r="I42" s="262" t="s">
        <v>63</v>
      </c>
      <c r="J42" s="230" t="s">
        <v>51</v>
      </c>
      <c r="K42" s="231" t="s">
        <v>52</v>
      </c>
      <c r="L42" s="232" t="s">
        <v>53</v>
      </c>
      <c r="M42" s="233" t="s">
        <v>54</v>
      </c>
      <c r="N42" s="234" t="s">
        <v>55</v>
      </c>
      <c r="O42" s="235" t="s">
        <v>12</v>
      </c>
      <c r="P42" s="236" t="s">
        <v>64</v>
      </c>
      <c r="Q42" s="233" t="s">
        <v>11</v>
      </c>
      <c r="R42" s="237" t="s">
        <v>65</v>
      </c>
      <c r="S42" s="474"/>
      <c r="T42" s="475"/>
      <c r="U42" s="475"/>
      <c r="V42" s="476"/>
      <c r="W42" s="243">
        <f>SUM(W2:W41)</f>
        <v>0</v>
      </c>
      <c r="X42" s="485">
        <f>SUM(X2:X41)</f>
        <v>0</v>
      </c>
      <c r="Y42" s="486" t="s">
        <v>74</v>
      </c>
      <c r="Z42" s="487">
        <f>SUM(Z2:Z41)</f>
        <v>0</v>
      </c>
      <c r="AA42" s="497">
        <f>SUM(AA2:AA41)</f>
        <v>0</v>
      </c>
      <c r="AB42" s="489">
        <f>SUM(AB2:AB41)</f>
        <v>0</v>
      </c>
      <c r="AC42" s="490" t="s">
        <v>74</v>
      </c>
      <c r="AD42" s="491">
        <f>SUM(AD2:AD41)</f>
        <v>0</v>
      </c>
      <c r="AE42" s="498">
        <f>SUM(AE2:AE41)</f>
        <v>0</v>
      </c>
      <c r="AF42" s="499">
        <f>SUM(AF2:AF41)</f>
        <v>0</v>
      </c>
      <c r="AG42" s="494" t="s">
        <v>74</v>
      </c>
      <c r="AH42" s="500">
        <f>SUM(AH2:AH41)</f>
        <v>0</v>
      </c>
      <c r="AI42" s="501">
        <f>SUM(AI2:AI41)</f>
        <v>0</v>
      </c>
    </row>
    <row r="43" spans="1:35" s="227" customFormat="1" x14ac:dyDescent="0.25">
      <c r="A43"/>
      <c r="B43" s="22"/>
      <c r="I43" s="238">
        <f>I41+G41</f>
        <v>106</v>
      </c>
      <c r="J43" s="213"/>
      <c r="K43" s="239"/>
      <c r="M43" s="227">
        <f>L41+M41</f>
        <v>16</v>
      </c>
      <c r="R43" s="240"/>
      <c r="S43" s="240"/>
      <c r="T43" s="240"/>
      <c r="U43" s="240"/>
      <c r="V43" s="240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</row>
    <row r="44" spans="1:35" s="227" customFormat="1" x14ac:dyDescent="0.25">
      <c r="A44"/>
      <c r="B44" s="22"/>
      <c r="E44" s="241"/>
      <c r="I44" s="238"/>
      <c r="J44" s="213"/>
      <c r="K44" s="239"/>
      <c r="R44" s="240"/>
      <c r="S44" s="240"/>
      <c r="T44" s="240"/>
      <c r="U44" s="240"/>
      <c r="V44" s="240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</row>
  </sheetData>
  <mergeCells count="42">
    <mergeCell ref="S42:V42"/>
    <mergeCell ref="R39:V39"/>
    <mergeCell ref="R40:V40"/>
    <mergeCell ref="S41:V41"/>
    <mergeCell ref="R38:V38"/>
    <mergeCell ref="R37:V37"/>
    <mergeCell ref="R31:V31"/>
    <mergeCell ref="R32:V32"/>
    <mergeCell ref="R33:V33"/>
    <mergeCell ref="R34:V34"/>
    <mergeCell ref="R35:V35"/>
    <mergeCell ref="R36:V36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03.27 (v2)</vt:lpstr>
      <vt:lpstr>03.27 (v3)</vt:lpstr>
      <vt:lpstr>03.27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2024-03-30T00:26:00Z</cp:lastPrinted>
  <dcterms:created xsi:type="dcterms:W3CDTF">2010-01-10T05:59:46Z</dcterms:created>
  <dcterms:modified xsi:type="dcterms:W3CDTF">2024-04-02T16:42:45Z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