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6440" activeTab="1"/>
    <workbookView xWindow="120" yWindow="135" windowWidth="28590" windowHeight="12330" activeTab="2"/>
  </bookViews>
  <sheets>
    <sheet name="Sheet2" sheetId="16" r:id="rId1"/>
    <sheet name="03.07 (v2)" sheetId="12" r:id="rId2"/>
    <sheet name="03.07 (v3)" sheetId="14" r:id="rId3"/>
    <sheet name="00.0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4" l="1"/>
  <c r="M9" i="14"/>
  <c r="M10" i="14"/>
  <c r="M11" i="14"/>
  <c r="M12" i="14"/>
  <c r="M13" i="14"/>
  <c r="M14" i="14"/>
  <c r="M15" i="14"/>
  <c r="M16" i="14"/>
  <c r="M17" i="14"/>
  <c r="M7" i="14"/>
  <c r="D69" i="14"/>
  <c r="D73" i="14"/>
  <c r="D72" i="14"/>
  <c r="R27" i="14"/>
  <c r="R20" i="14"/>
  <c r="M29" i="14"/>
  <c r="M24" i="14" l="1"/>
  <c r="M23" i="14"/>
  <c r="M22" i="14"/>
  <c r="M21" i="14"/>
  <c r="M30" i="14"/>
  <c r="M28" i="14"/>
  <c r="M45" i="14"/>
  <c r="M44" i="14"/>
  <c r="M43" i="14"/>
  <c r="M49" i="14"/>
  <c r="M48" i="14"/>
  <c r="M47" i="14"/>
  <c r="M46" i="14"/>
  <c r="M41" i="14"/>
  <c r="M39" i="14"/>
  <c r="M31" i="14"/>
  <c r="M27" i="14"/>
  <c r="M26" i="14"/>
  <c r="M25" i="14"/>
  <c r="M20" i="14"/>
  <c r="M18" i="14"/>
  <c r="M6" i="14"/>
  <c r="C3" i="15" l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" i="15"/>
  <c r="D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R3" i="15"/>
  <c r="O3" i="15"/>
  <c r="N3" i="15"/>
  <c r="M3" i="15"/>
  <c r="L3" i="15"/>
  <c r="K3" i="15"/>
  <c r="B3" i="15"/>
  <c r="A3" i="15"/>
  <c r="R4" i="15"/>
  <c r="O4" i="15"/>
  <c r="N4" i="15"/>
  <c r="M4" i="15"/>
  <c r="L4" i="15"/>
  <c r="K4" i="15"/>
  <c r="E4" i="15"/>
  <c r="H4" i="15" s="1"/>
  <c r="B4" i="15"/>
  <c r="A4" i="15"/>
  <c r="R5" i="15"/>
  <c r="O5" i="15"/>
  <c r="N5" i="15"/>
  <c r="M5" i="15"/>
  <c r="L5" i="15"/>
  <c r="K5" i="15"/>
  <c r="E5" i="15"/>
  <c r="H5" i="15" s="1"/>
  <c r="B5" i="15"/>
  <c r="A5" i="15"/>
  <c r="R7" i="15"/>
  <c r="O7" i="15"/>
  <c r="N7" i="15"/>
  <c r="M7" i="15"/>
  <c r="L7" i="15"/>
  <c r="K7" i="15"/>
  <c r="E7" i="15"/>
  <c r="H7" i="15" s="1"/>
  <c r="B7" i="15"/>
  <c r="A7" i="15"/>
  <c r="R8" i="15"/>
  <c r="O8" i="15"/>
  <c r="N8" i="15"/>
  <c r="M8" i="15"/>
  <c r="L8" i="15"/>
  <c r="K8" i="15"/>
  <c r="E8" i="15"/>
  <c r="H8" i="15" s="1"/>
  <c r="B8" i="15"/>
  <c r="A8" i="15"/>
  <c r="R9" i="15"/>
  <c r="O9" i="15"/>
  <c r="N9" i="15"/>
  <c r="M9" i="15"/>
  <c r="L9" i="15"/>
  <c r="K9" i="15"/>
  <c r="E9" i="15"/>
  <c r="H9" i="15" s="1"/>
  <c r="B9" i="15"/>
  <c r="A9" i="15"/>
  <c r="R14" i="15"/>
  <c r="O14" i="15"/>
  <c r="N14" i="15"/>
  <c r="M14" i="15"/>
  <c r="L14" i="15"/>
  <c r="K14" i="15"/>
  <c r="E14" i="15"/>
  <c r="H14" i="15" s="1"/>
  <c r="B14" i="15"/>
  <c r="A14" i="15"/>
  <c r="M5" i="14"/>
  <c r="R39" i="15"/>
  <c r="R10" i="15"/>
  <c r="R11" i="15"/>
  <c r="R12" i="15"/>
  <c r="R13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6" i="15"/>
  <c r="B10" i="15"/>
  <c r="B11" i="15"/>
  <c r="B12" i="15"/>
  <c r="B13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J38" i="15"/>
  <c r="J37" i="15"/>
  <c r="R6" i="15"/>
  <c r="A6" i="15"/>
  <c r="E6" i="15"/>
  <c r="H6" i="15" s="1"/>
  <c r="K6" i="15"/>
  <c r="L6" i="15"/>
  <c r="M6" i="15"/>
  <c r="N6" i="15"/>
  <c r="O6" i="15"/>
  <c r="A10" i="15"/>
  <c r="E10" i="15"/>
  <c r="H10" i="15" s="1"/>
  <c r="K10" i="15"/>
  <c r="L10" i="15"/>
  <c r="M10" i="15"/>
  <c r="N10" i="15"/>
  <c r="O10" i="15"/>
  <c r="A11" i="15"/>
  <c r="E11" i="15"/>
  <c r="H11" i="15" s="1"/>
  <c r="K11" i="15"/>
  <c r="L11" i="15"/>
  <c r="M11" i="15"/>
  <c r="N11" i="15"/>
  <c r="O11" i="15"/>
  <c r="A12" i="15"/>
  <c r="E12" i="15"/>
  <c r="H12" i="15" s="1"/>
  <c r="K12" i="15"/>
  <c r="L12" i="15"/>
  <c r="M12" i="15"/>
  <c r="N12" i="15"/>
  <c r="O12" i="15"/>
  <c r="A13" i="15"/>
  <c r="E13" i="15"/>
  <c r="H13" i="15" s="1"/>
  <c r="K13" i="15"/>
  <c r="L13" i="15"/>
  <c r="M13" i="15"/>
  <c r="N13" i="15"/>
  <c r="O13" i="15"/>
  <c r="A15" i="15"/>
  <c r="E15" i="15"/>
  <c r="H15" i="15" s="1"/>
  <c r="K15" i="15"/>
  <c r="L15" i="15"/>
  <c r="M15" i="15"/>
  <c r="N15" i="15"/>
  <c r="O15" i="15"/>
  <c r="A16" i="15"/>
  <c r="E16" i="15"/>
  <c r="H16" i="15" s="1"/>
  <c r="K16" i="15"/>
  <c r="L16" i="15"/>
  <c r="M16" i="15"/>
  <c r="N16" i="15"/>
  <c r="O16" i="15"/>
  <c r="A17" i="15"/>
  <c r="E17" i="15"/>
  <c r="H17" i="15" s="1"/>
  <c r="K17" i="15"/>
  <c r="L17" i="15"/>
  <c r="M17" i="15"/>
  <c r="N17" i="15"/>
  <c r="O17" i="15"/>
  <c r="A18" i="15"/>
  <c r="E18" i="15"/>
  <c r="H18" i="15" s="1"/>
  <c r="K18" i="15"/>
  <c r="L18" i="15"/>
  <c r="M18" i="15"/>
  <c r="N18" i="15"/>
  <c r="O18" i="15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50" i="14"/>
  <c r="B50" i="14"/>
  <c r="C50" i="14"/>
  <c r="D50" i="14"/>
  <c r="E50" i="14"/>
  <c r="F50" i="14"/>
  <c r="A51" i="14"/>
  <c r="B51" i="14"/>
  <c r="C51" i="14"/>
  <c r="D51" i="14"/>
  <c r="E51" i="14"/>
  <c r="F51" i="14"/>
  <c r="A52" i="14"/>
  <c r="B52" i="14"/>
  <c r="C52" i="14"/>
  <c r="D52" i="14"/>
  <c r="E52" i="14"/>
  <c r="F52" i="14"/>
  <c r="A53" i="14"/>
  <c r="B53" i="14"/>
  <c r="C53" i="14"/>
  <c r="D53" i="14"/>
  <c r="E53" i="14"/>
  <c r="F53" i="14"/>
  <c r="A54" i="14"/>
  <c r="B54" i="14"/>
  <c r="C54" i="14"/>
  <c r="D54" i="14"/>
  <c r="E54" i="14"/>
  <c r="F54" i="14"/>
  <c r="A55" i="14"/>
  <c r="B55" i="14"/>
  <c r="C55" i="14"/>
  <c r="D55" i="14"/>
  <c r="E55" i="14"/>
  <c r="F55" i="14"/>
  <c r="A56" i="14"/>
  <c r="B56" i="14"/>
  <c r="C56" i="14"/>
  <c r="D56" i="14"/>
  <c r="E56" i="14"/>
  <c r="F56" i="14"/>
  <c r="W41" i="15"/>
  <c r="J29" i="15" l="1"/>
  <c r="J8" i="15"/>
  <c r="J5" i="15"/>
  <c r="J7" i="15"/>
  <c r="J36" i="15"/>
  <c r="J10" i="15"/>
  <c r="J16" i="15"/>
  <c r="J25" i="15"/>
  <c r="J24" i="15"/>
  <c r="J23" i="15"/>
  <c r="J22" i="15"/>
  <c r="J28" i="15"/>
  <c r="J27" i="15"/>
  <c r="J26" i="15"/>
  <c r="J20" i="15"/>
  <c r="J18" i="15"/>
  <c r="J14" i="15"/>
  <c r="J13" i="15"/>
  <c r="J12" i="15"/>
  <c r="J6" i="15"/>
  <c r="J4" i="15"/>
  <c r="J21" i="15"/>
  <c r="J32" i="15"/>
  <c r="J35" i="15"/>
  <c r="J31" i="15"/>
  <c r="J33" i="15"/>
  <c r="J34" i="15"/>
  <c r="J30" i="15"/>
  <c r="J19" i="15"/>
  <c r="J15" i="15"/>
  <c r="J11" i="15"/>
  <c r="J3" i="15"/>
  <c r="J17" i="15"/>
  <c r="J9" i="15"/>
  <c r="E3" i="15"/>
  <c r="H3" i="15" s="1"/>
  <c r="Y41" i="15"/>
  <c r="Z41" i="15" s="1"/>
  <c r="Q41" i="15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X69" i="14" l="1"/>
  <c r="W69" i="14"/>
  <c r="V69" i="14"/>
  <c r="U69" i="14"/>
  <c r="T69" i="14"/>
  <c r="R69" i="14"/>
  <c r="Q69" i="14"/>
  <c r="P69" i="14"/>
  <c r="R67" i="14"/>
  <c r="Q67" i="14"/>
  <c r="P67" i="14"/>
  <c r="X66" i="14"/>
  <c r="W66" i="14"/>
  <c r="V66" i="14"/>
  <c r="U66" i="14"/>
  <c r="T66" i="14"/>
  <c r="M66" i="14"/>
  <c r="J66" i="14"/>
  <c r="G66" i="14"/>
  <c r="M64" i="14"/>
  <c r="J64" i="14"/>
  <c r="G64" i="14"/>
  <c r="S56" i="14"/>
  <c r="M56" i="14"/>
  <c r="J56" i="14"/>
  <c r="G56" i="14"/>
  <c r="S55" i="14"/>
  <c r="M55" i="14"/>
  <c r="J55" i="14"/>
  <c r="G55" i="14"/>
  <c r="S54" i="14"/>
  <c r="M54" i="14"/>
  <c r="J54" i="14"/>
  <c r="G54" i="14"/>
  <c r="S53" i="14"/>
  <c r="M53" i="14"/>
  <c r="J53" i="14"/>
  <c r="G53" i="14"/>
  <c r="S52" i="14"/>
  <c r="M52" i="14"/>
  <c r="J52" i="14"/>
  <c r="G52" i="14"/>
  <c r="S51" i="14"/>
  <c r="M51" i="14"/>
  <c r="J51" i="14"/>
  <c r="G51" i="14"/>
  <c r="S50" i="14"/>
  <c r="M50" i="14"/>
  <c r="J50" i="14"/>
  <c r="G50" i="14"/>
  <c r="M42" i="14"/>
  <c r="Q60" i="12"/>
  <c r="J59" i="12"/>
  <c r="R60" i="12"/>
  <c r="P60" i="12"/>
  <c r="X59" i="12"/>
  <c r="W59" i="12"/>
  <c r="V59" i="12"/>
  <c r="U59" i="12"/>
  <c r="T59" i="12"/>
  <c r="M59" i="12"/>
  <c r="G59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J69" i="14" l="1"/>
  <c r="G69" i="14"/>
  <c r="M69" i="14"/>
  <c r="O72" i="14"/>
  <c r="T72" i="14"/>
  <c r="G72" i="14" l="1"/>
</calcChain>
</file>

<file path=xl/sharedStrings.xml><?xml version="1.0" encoding="utf-8"?>
<sst xmlns="http://schemas.openxmlformats.org/spreadsheetml/2006/main" count="1876" uniqueCount="213">
  <si>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</si>
  <si>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</si>
  <si>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</si>
  <si>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</si>
  <si>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</si>
  <si>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</si>
  <si>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</si>
  <si>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</si>
  <si>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</si>
  <si>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</si>
  <si>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</si>
  <si>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</si>
  <si>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</si>
  <si>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</si>
  <si>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</si>
  <si>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</si>
  <si>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</si>
  <si>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</si>
  <si>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</si>
  <si>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</si>
  <si>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</si>
  <si>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</si>
  <si>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</si>
  <si>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</si>
  <si>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</si>
  <si>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</si>
  <si>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</si>
  <si>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</si>
  <si>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</si>
  <si>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</si>
  <si>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</si>
  <si>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</si>
  <si>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</si>
  <si>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</si>
  <si>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</si>
  <si>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</si>
  <si>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</si>
  <si>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</si>
  <si>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</si>
  <si>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</si>
  <si>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</si>
  <si>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</si>
  <si>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</si>
  <si>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</si>
  <si>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</si>
  <si>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</si>
  <si>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</si>
  <si>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</si>
  <si>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</si>
  <si>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</si>
  <si>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</si>
  <si>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</si>
  <si>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</si>
  <si>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</si>
  <si>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</si>
  <si>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</si>
  <si>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</si>
  <si>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</si>
  <si>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</si>
  <si>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</si>
  <si>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</si>
  <si>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</si>
  <si>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</si>
  <si>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</si>
  <si>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</si>
  <si>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</si>
  <si>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</si>
  <si>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</si>
  <si>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</si>
  <si>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Thursday, March 7th</t>
  </si>
  <si>
    <t>BJ Smith Elementary</t>
  </si>
  <si>
    <t>Captive Resources</t>
  </si>
  <si>
    <t>Group Photo per Person</t>
  </si>
  <si>
    <t>Cedar Park Celebrities
HS Dance Team</t>
  </si>
  <si>
    <t>Fort Worth Private School Country Day</t>
  </si>
  <si>
    <t>NO PHOTOS</t>
  </si>
  <si>
    <t>All-in-One Tours
Seniors Group</t>
  </si>
  <si>
    <t>↑</t>
  </si>
  <si>
    <t>GROUP 1</t>
  </si>
  <si>
    <t>GROUP 2</t>
  </si>
  <si>
    <t>GROUP 3</t>
  </si>
  <si>
    <t>GROUP 4</t>
  </si>
  <si>
    <t>SC Del Sol 
Girls Soccer</t>
  </si>
  <si>
    <r>
      <rPr>
        <sz val="5"/>
        <color theme="1"/>
        <rFont val="Calibri"/>
        <family val="2"/>
        <scheme val="minor"/>
      </rPr>
      <t xml:space="preserve">Lunches, </t>
    </r>
    <r>
      <rPr>
        <b/>
        <sz val="8"/>
        <color theme="1"/>
        <rFont val="Calibri"/>
        <family val="2"/>
        <scheme val="minor"/>
      </rPr>
      <t xml:space="preserve">
Group Photo per </t>
    </r>
    <r>
      <rPr>
        <b/>
        <u/>
        <sz val="8"/>
        <color theme="1"/>
        <rFont val="Calibri"/>
        <family val="2"/>
        <scheme val="minor"/>
      </rPr>
      <t>GROUP</t>
    </r>
  </si>
  <si>
    <t>LFCIA G11 Academy
Girls Soccer</t>
  </si>
  <si>
    <t>Georgia Impact
Girls Soccer</t>
  </si>
  <si>
    <t>Seacoast United 
Girls Soccer</t>
  </si>
  <si>
    <t>T&amp;D, Oex</t>
  </si>
  <si>
    <r>
      <t xml:space="preserve">Group Photo per Person
</t>
    </r>
    <r>
      <rPr>
        <sz val="7"/>
        <color theme="1"/>
        <rFont val="Calibri"/>
        <family val="2"/>
        <scheme val="minor"/>
      </rPr>
      <t xml:space="preserve">Tour Guide instructed by Legends: </t>
    </r>
    <r>
      <rPr>
        <b/>
        <sz val="7"/>
        <color theme="1"/>
        <rFont val="Calibri"/>
        <family val="2"/>
        <scheme val="minor"/>
      </rPr>
      <t xml:space="preserve">
</t>
    </r>
    <r>
      <rPr>
        <b/>
        <sz val="7"/>
        <rFont val="Calibri"/>
        <family val="2"/>
        <scheme val="minor"/>
      </rPr>
      <t>Take Photo w/ Jowdy Pre-Tour @6:15</t>
    </r>
  </si>
  <si>
    <r>
      <t xml:space="preserve">Group Photo per Person
</t>
    </r>
    <r>
      <rPr>
        <sz val="7"/>
        <rFont val="Calibri"/>
        <family val="2"/>
        <scheme val="minor"/>
      </rPr>
      <t xml:space="preserve">Tour Guide instructed by Legends: </t>
    </r>
    <r>
      <rPr>
        <b/>
        <sz val="7"/>
        <rFont val="Calibri"/>
        <family val="2"/>
        <scheme val="minor"/>
      </rPr>
      <t xml:space="preserve">
Take Photo w/ Jowdy Pre-Tour @6:00</t>
    </r>
  </si>
  <si>
    <r>
      <t xml:space="preserve">Group Photo per Person
</t>
    </r>
    <r>
      <rPr>
        <sz val="7"/>
        <rFont val="Calibri"/>
        <family val="2"/>
        <scheme val="minor"/>
      </rPr>
      <t xml:space="preserve">Tour Guide instructed by Legends: </t>
    </r>
    <r>
      <rPr>
        <b/>
        <sz val="7"/>
        <rFont val="Calibri"/>
        <family val="2"/>
        <scheme val="minor"/>
      </rPr>
      <t xml:space="preserve">
Take Photo w/ Jowdy Pre-Tour @4:30</t>
    </r>
  </si>
  <si>
    <r>
      <t xml:space="preserve">Group Photo per Person
</t>
    </r>
    <r>
      <rPr>
        <sz val="7"/>
        <color theme="1"/>
        <rFont val="Calibri"/>
        <family val="2"/>
        <scheme val="minor"/>
      </rPr>
      <t xml:space="preserve">Tour Guide instructed by Legends: </t>
    </r>
    <r>
      <rPr>
        <b/>
        <sz val="7"/>
        <color theme="1"/>
        <rFont val="Calibri"/>
        <family val="2"/>
        <scheme val="minor"/>
      </rPr>
      <t xml:space="preserve">
</t>
    </r>
    <r>
      <rPr>
        <b/>
        <sz val="7"/>
        <rFont val="Calibri"/>
        <family val="2"/>
        <scheme val="minor"/>
      </rPr>
      <t>Take Photo w/ Jowdy Pre-Tour @7:00</t>
    </r>
  </si>
  <si>
    <r>
      <t xml:space="preserve">Group Photo per Person
</t>
    </r>
    <r>
      <rPr>
        <sz val="7"/>
        <color theme="1"/>
        <rFont val="Calibri"/>
        <family val="2"/>
        <scheme val="minor"/>
      </rPr>
      <t xml:space="preserve">Tour Guide instructed by Legends: </t>
    </r>
    <r>
      <rPr>
        <b/>
        <sz val="7"/>
        <color theme="1"/>
        <rFont val="Calibri"/>
        <family val="2"/>
        <scheme val="minor"/>
      </rPr>
      <t xml:space="preserve">
</t>
    </r>
    <r>
      <rPr>
        <b/>
        <sz val="7"/>
        <rFont val="Calibri"/>
        <family val="2"/>
        <scheme val="minor"/>
      </rPr>
      <t>Take Photo w/ Jowdy Pre-Tour @8:00</t>
    </r>
  </si>
  <si>
    <t>Livermore Fusion
Girls Soccer</t>
  </si>
  <si>
    <t>Elk Grove 1
Girls Soccer</t>
  </si>
  <si>
    <t>Elk Grove 2
Girls Soccer</t>
  </si>
  <si>
    <t>Spokane Sounders
Girls Soccer</t>
  </si>
  <si>
    <t>SDSC Surf
Girls Soccer</t>
  </si>
  <si>
    <r>
      <rPr>
        <sz val="6"/>
        <color theme="1"/>
        <rFont val="Calibri"/>
        <family val="2"/>
        <scheme val="minor"/>
      </rPr>
      <t>T&amp;D, OEx:</t>
    </r>
    <r>
      <rPr>
        <b/>
        <sz val="8"/>
        <color theme="1"/>
        <rFont val="Calibri"/>
        <family val="2"/>
        <scheme val="minor"/>
      </rPr>
      <t xml:space="preserve">
Group Photo per Person
</t>
    </r>
    <r>
      <rPr>
        <sz val="7"/>
        <color theme="1"/>
        <rFont val="Calibri"/>
        <family val="2"/>
        <scheme val="minor"/>
      </rPr>
      <t xml:space="preserve">Tour Guide instructed by Legends: </t>
    </r>
    <r>
      <rPr>
        <b/>
        <sz val="7"/>
        <color theme="1"/>
        <rFont val="Calibri"/>
        <family val="2"/>
        <scheme val="minor"/>
      </rPr>
      <t xml:space="preserve">
</t>
    </r>
    <r>
      <rPr>
        <b/>
        <sz val="7"/>
        <color rgb="FFFF0000"/>
        <rFont val="Calibri"/>
        <family val="2"/>
        <scheme val="minor"/>
      </rPr>
      <t>Take Photo w/ Jowdy Post-Tour @~7:15, Pre-Dine.</t>
    </r>
  </si>
  <si>
    <t>Sammye</t>
  </si>
  <si>
    <t>Glenn</t>
  </si>
  <si>
    <t xml:space="preserve">Ted </t>
  </si>
  <si>
    <t>Ted, Todd, Maria (David)</t>
  </si>
  <si>
    <t>Brent</t>
  </si>
  <si>
    <t>Rush Girls Soccer</t>
  </si>
  <si>
    <t>Notes</t>
  </si>
  <si>
    <t>Cedar Park HS Celebrities - RC</t>
  </si>
  <si>
    <t>See Notes, Group photo w/copy for each person.</t>
  </si>
  <si>
    <t>All In One Tours - DW</t>
  </si>
  <si>
    <t>Group photo w/copy for each person.</t>
  </si>
  <si>
    <t>Tim</t>
  </si>
  <si>
    <t>SDSC Surf DPL - YM</t>
  </si>
  <si>
    <t>Bohn</t>
  </si>
  <si>
    <t>ART: Fort Worth County Day - RC</t>
  </si>
  <si>
    <t>No photos.</t>
  </si>
  <si>
    <t>Joy, Sandra</t>
  </si>
  <si>
    <t>BJ Smith Elementary - DW</t>
  </si>
  <si>
    <t xml:space="preserve">Lunches. Group photo w/one copy for each group. </t>
  </si>
  <si>
    <t>Kathy, Bart</t>
  </si>
  <si>
    <t>SC Del Sol - YM</t>
  </si>
  <si>
    <t>Spokane Sounders - YM</t>
  </si>
  <si>
    <t>Bart</t>
  </si>
  <si>
    <t>Elk Grove Soccer Group 1 - YM</t>
  </si>
  <si>
    <t>Kim, Kathy</t>
  </si>
  <si>
    <t>Wake FC - YM</t>
  </si>
  <si>
    <t>Maria</t>
  </si>
  <si>
    <t>Rush FC - YM</t>
  </si>
  <si>
    <t>Todd</t>
  </si>
  <si>
    <t>Livermore Fusion SC - YM</t>
  </si>
  <si>
    <t>LFCIA G11 Academy - YM</t>
  </si>
  <si>
    <t>T&amp;D: Captive Resources - YM</t>
  </si>
  <si>
    <t>Georgia Impact - YM</t>
  </si>
  <si>
    <t>Seacoast United Soccer - YM</t>
  </si>
  <si>
    <t>No Photos</t>
  </si>
  <si>
    <t>Walnut Creek Surf - YM</t>
  </si>
  <si>
    <t>Elk Grove Soccer Group 2 - YM</t>
  </si>
  <si>
    <t>1</t>
  </si>
  <si>
    <t>Alexia(8:30am-1pm)</t>
  </si>
  <si>
    <t>9</t>
  </si>
  <si>
    <t>2</t>
  </si>
  <si>
    <t>Debbie L(8:30am-1pm)</t>
  </si>
  <si>
    <t>10</t>
  </si>
  <si>
    <t>3</t>
  </si>
  <si>
    <t>Garrett(8:30am-1pm)</t>
  </si>
  <si>
    <t>11</t>
  </si>
  <si>
    <t>4</t>
  </si>
  <si>
    <t>12</t>
  </si>
  <si>
    <t>Joanie (2:45pm-8:30pm)</t>
  </si>
  <si>
    <t>Captain</t>
  </si>
  <si>
    <t>Chuck (8:15am-1pm)</t>
  </si>
  <si>
    <t>Sarge(2:45pm-8:30pm)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</si>
  <si>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</si>
  <si>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</si>
  <si>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</si>
  <si>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</si>
  <si>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</si>
  <si>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</si>
  <si>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</si>
  <si>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</si>
  <si>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</si>
  <si>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</si>
  <si>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Kim/Tim</t>
  </si>
  <si>
    <t>Wake Girls Soccer</t>
  </si>
  <si>
    <r>
      <t xml:space="preserve">↑ Morning Crew ↑
</t>
    </r>
    <r>
      <rPr>
        <sz val="9"/>
        <color theme="0"/>
        <rFont val="Calibri"/>
        <family val="2"/>
        <scheme val="minor"/>
      </rPr>
      <t>(8:00AM - 2:30PM)</t>
    </r>
  </si>
  <si>
    <r>
      <t xml:space="preserve">↓ Night Crew ↓
</t>
    </r>
    <r>
      <rPr>
        <sz val="9"/>
        <color theme="0"/>
        <rFont val="Calibri"/>
        <family val="2"/>
        <scheme val="minor"/>
      </rPr>
      <t>(3:30PM - 9:00PM)</t>
    </r>
  </si>
  <si>
    <r>
      <t xml:space="preserve">Thursday, March 7th </t>
    </r>
    <r>
      <rPr>
        <sz val="11"/>
        <rFont val="Arial"/>
        <family val="2"/>
      </rPr>
      <t>(Morning Crew)</t>
    </r>
  </si>
  <si>
    <t>Walnut Creek Surf
Girls Soccer</t>
  </si>
  <si>
    <t>GROUP 1A</t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</si>
  <si>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45; Rastered 3830</t>
    </r>
  </si>
  <si>
    <r>
      <t xml:space="preserve">SEE BELOW </t>
    </r>
    <r>
      <rPr>
        <b/>
        <sz val="6"/>
        <color rgb="FFFF0000"/>
        <rFont val="Calibri"/>
        <family val="2"/>
      </rPr>
      <t>[TOUR GUIDE INSISTED THAT SCHEDULE INDICATED INDIVIDUAL PHOTOS FOR EACH PERSON]</t>
    </r>
    <r>
      <rPr>
        <sz val="6"/>
        <color theme="1"/>
        <rFont val="Calibri"/>
        <family val="2"/>
      </rPr>
      <t xml:space="preserve">
Group VIP photo → [NE GAP]; 
Print → one 5x7 / person </t>
    </r>
    <r>
      <rPr>
        <b/>
        <sz val="6"/>
        <color theme="1"/>
        <rFont val="Calibri"/>
        <family val="2"/>
      </rPr>
      <t xml:space="preserve">
Printed [50] 8, 2, 2, 2, 4, 4, 6, 2, 10, 4, 4; 
Rastered 3843, 3844, 3845, 3846, 3847, 3848, 3849, 3850, 3851, 3852, 3853</t>
    </r>
  </si>
  <si>
    <r>
      <t xml:space="preserve">Group VIP photo → [NE GAP]; 
</t>
    </r>
    <r>
      <rPr>
        <b/>
        <i/>
        <sz val="6"/>
        <color theme="1"/>
        <rFont val="Calibri"/>
        <family val="2"/>
      </rPr>
      <t xml:space="preserve">1ST Shot Team, then2nd + parents </t>
    </r>
    <r>
      <rPr>
        <sz val="6"/>
        <color theme="1"/>
        <rFont val="Calibri"/>
        <family val="2"/>
      </rPr>
      <t xml:space="preserve">
Print → one 5x7 / person </t>
    </r>
    <r>
      <rPr>
        <b/>
        <sz val="6"/>
        <color theme="1"/>
        <rFont val="Calibri"/>
        <family val="2"/>
      </rPr>
      <t xml:space="preserve">
Printed [44] 11, 33; Rastered 3856, 3857</t>
    </r>
  </si>
  <si>
    <t>Printed 36; Rastered 3865</t>
  </si>
  <si>
    <t>Printed 29; Rastered 3869</t>
  </si>
  <si>
    <t>Printed; Rastered</t>
  </si>
  <si>
    <t>Printed 15; Rastered 3879</t>
  </si>
  <si>
    <t>Printed 16; Rastered 3884</t>
  </si>
  <si>
    <t>Printed 16; Rastered 3887</t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</si>
  <si>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[65] 36, 29; Rastered 3865, 3869</t>
    </r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</si>
  <si>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17; Rastered 3873</t>
    </r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</si>
  <si>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16; Rastered 3876</t>
    </r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</si>
  <si>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[47] 15, 16, 16; Rastered 3879, 3884, 3887</t>
    </r>
  </si>
  <si>
    <r>
      <t xml:space="preserve">Group VIP photo → [NE GAP]; 
Print → one 5x7 / person </t>
    </r>
    <r>
      <rPr>
        <b/>
        <sz val="6"/>
        <color theme="1"/>
        <rFont val="Calibri"/>
        <family val="2"/>
      </rPr>
      <t xml:space="preserve">
Printed [26] 13, 13; Rastered 3890, 3892</t>
    </r>
  </si>
  <si>
    <t>CANCELED</t>
  </si>
  <si>
    <t>Printed 32; Rastered 3902</t>
  </si>
  <si>
    <t>Printed 25; Rastered 3907</t>
  </si>
  <si>
    <t>Printed 32; Rastered 3912</t>
  </si>
  <si>
    <t>Ted</t>
  </si>
  <si>
    <r>
      <t xml:space="preserve">AM VIPS </t>
    </r>
    <r>
      <rPr>
        <b/>
        <i/>
        <sz val="8"/>
        <color theme="1"/>
        <rFont val="Calibri"/>
        <family val="2"/>
      </rPr>
      <t xml:space="preserve">
Privates to charge</t>
    </r>
  </si>
  <si>
    <r>
      <t>PM VIPs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</si>
  <si>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12 ; Rastered 3899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</si>
  <si>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[89] 32, 25, 32; Rastered 3902, 3907, 3912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</si>
  <si>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17; Rastered 3915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</si>
  <si>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16; Rastered 3921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</si>
  <si>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17,1 &amp; 8 Rastered 3925, 3926 &amp; 3928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</si>
  <si>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13; Rastered 3932</t>
    </r>
  </si>
  <si>
    <t>GROUP 5</t>
  </si>
  <si>
    <t>GROUP 6</t>
  </si>
  <si>
    <t>GROUP 7</t>
  </si>
  <si>
    <t>GROUP 8</t>
  </si>
  <si>
    <t>GROUP 9</t>
  </si>
  <si>
    <t>GROUP 10</t>
  </si>
  <si>
    <t>GROUP 11</t>
  </si>
  <si>
    <t>Printed 8; Rastered 3843</t>
  </si>
  <si>
    <t>Printed 2; Rastered 3844</t>
  </si>
  <si>
    <t>Printed 2; Rastered 3845</t>
  </si>
  <si>
    <t>Printed 2; Rastered 3846</t>
  </si>
  <si>
    <t>Printed 4; Rastered 3847</t>
  </si>
  <si>
    <t>Printed 4; Rastered 3848</t>
  </si>
  <si>
    <t>Printed 6; Rastered 3849</t>
  </si>
  <si>
    <t>Printed 2; Rastered 3850</t>
  </si>
  <si>
    <t>Printed 10; Rastered 3851</t>
  </si>
  <si>
    <t>Printed 4; Rastered 3852</t>
  </si>
  <si>
    <t>Printed 4; Rastered 3853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</si>
</sst>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  <font>
      <sz val="6"/>
      <color theme="1"/>
      <name val="Calibri"/>
      <family val="2"/>
    </font>
    <font>
      <b/>
      <sz val="6"/>
      <color theme="1"/>
      <name val="Calibri"/>
      <family val="2"/>
    </font>
    <font>
      <b/>
      <sz val="6"/>
      <color rgb="FFFF0000"/>
      <name val="Calibri"/>
      <family val="2"/>
    </font>
    <font>
      <b/>
      <i/>
      <sz val="6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7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0" fontId="6" fillId="24" borderId="42" xfId="0" applyFont="1" applyFill="1" applyBorder="1" applyAlignment="1">
      <alignment horizontal="center" vertical="center" wrapText="1"/>
    </xf>
    <xf numFmtId="0" fontId="26" fillId="24" borderId="3" xfId="0" applyFont="1" applyFill="1" applyBorder="1" applyAlignment="1">
      <alignment horizontal="center" vertical="center"/>
    </xf>
    <xf numFmtId="0" fontId="27" fillId="24" borderId="3" xfId="0" applyFont="1" applyFill="1" applyBorder="1" applyAlignment="1">
      <alignment horizontal="center" vertical="center"/>
    </xf>
    <xf numFmtId="0" fontId="14" fillId="24" borderId="5" xfId="0" applyFont="1" applyFill="1" applyBorder="1" applyAlignment="1">
      <alignment horizontal="center" vertical="center" wrapText="1"/>
    </xf>
    <xf numFmtId="20" fontId="3" fillId="24" borderId="3" xfId="0" applyNumberFormat="1" applyFont="1" applyFill="1" applyBorder="1" applyAlignment="1">
      <alignment horizontal="center" vertical="center"/>
    </xf>
    <xf numFmtId="0" fontId="12" fillId="24" borderId="37" xfId="0" applyFont="1" applyFill="1" applyBorder="1" applyAlignment="1">
      <alignment horizontal="center" vertical="center"/>
    </xf>
    <xf numFmtId="0" fontId="12" fillId="24" borderId="9" xfId="0" applyFont="1" applyFill="1" applyBorder="1" applyAlignment="1">
      <alignment horizontal="center" vertical="center"/>
    </xf>
    <xf numFmtId="20" fontId="10" fillId="24" borderId="44" xfId="0" applyNumberFormat="1" applyFont="1" applyFill="1" applyBorder="1" applyAlignment="1">
      <alignment horizontal="center" vertical="center"/>
    </xf>
    <xf numFmtId="20" fontId="4" fillId="24" borderId="2" xfId="0" applyNumberFormat="1" applyFont="1" applyFill="1" applyBorder="1" applyAlignment="1">
      <alignment horizontal="center" vertical="center"/>
    </xf>
    <xf numFmtId="20" fontId="4" fillId="24" borderId="3" xfId="0" applyNumberFormat="1" applyFont="1" applyFill="1" applyBorder="1" applyAlignment="1">
      <alignment horizontal="center" vertical="center"/>
    </xf>
    <xf numFmtId="20" fontId="4" fillId="24" borderId="5" xfId="0" applyNumberFormat="1" applyFont="1" applyFill="1" applyBorder="1" applyAlignment="1">
      <alignment horizontal="center" vertical="center"/>
    </xf>
    <xf numFmtId="20" fontId="4" fillId="24" borderId="43" xfId="0" applyNumberFormat="1" applyFont="1" applyFill="1" applyBorder="1" applyAlignment="1">
      <alignment horizontal="center" vertical="center"/>
    </xf>
    <xf numFmtId="20" fontId="0" fillId="25" borderId="2" xfId="0" applyNumberFormat="1" applyFill="1" applyBorder="1" applyAlignment="1">
      <alignment horizontal="center" vertical="center"/>
    </xf>
    <xf numFmtId="49" fontId="0" fillId="25" borderId="43" xfId="0" applyNumberFormat="1" applyFill="1" applyBorder="1" applyAlignment="1">
      <alignment horizontal="center" vertical="center"/>
    </xf>
    <xf numFmtId="0" fontId="11" fillId="24" borderId="4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4" fillId="2" borderId="17" xfId="0" applyFont="1" applyFill="1" applyBorder="1" applyAlignment="1">
      <alignment wrapText="1"/>
    </xf>
    <xf numFmtId="0" fontId="0" fillId="0" borderId="0" xfId="0" applyAlignment="1">
      <alignment horizontal="left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4" fillId="2" borderId="7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1" xfId="0" applyNumberFormat="1" applyFont="1" applyFill="1" applyBorder="1" applyAlignment="1">
      <alignment horizontal="center"/>
    </xf>
    <xf numFmtId="0" fontId="4" fillId="8" borderId="71" xfId="0" applyFont="1" applyFill="1" applyBorder="1" applyAlignment="1">
      <alignment horizontal="center"/>
    </xf>
    <xf numFmtId="0" fontId="4" fillId="3" borderId="71" xfId="0" applyFont="1" applyFill="1" applyBorder="1" applyAlignment="1">
      <alignment horizontal="center"/>
    </xf>
    <xf numFmtId="0" fontId="5" fillId="3" borderId="7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wrapText="1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wrapText="1"/>
    </xf>
    <xf numFmtId="0" fontId="4" fillId="2" borderId="52" xfId="0" applyFont="1" applyFill="1" applyBorder="1" applyAlignment="1">
      <alignment wrapText="1"/>
    </xf>
    <xf numFmtId="20" fontId="4" fillId="11" borderId="53" xfId="0" applyNumberFormat="1" applyFont="1" applyFill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wrapText="1"/>
    </xf>
    <xf numFmtId="20" fontId="4" fillId="3" borderId="68" xfId="0" applyNumberFormat="1" applyFont="1" applyFill="1" applyBorder="1" applyAlignment="1">
      <alignment horizontal="center"/>
    </xf>
    <xf numFmtId="0" fontId="4" fillId="8" borderId="69" xfId="0" applyFont="1" applyFill="1" applyBorder="1" applyAlignment="1">
      <alignment horizontal="center"/>
    </xf>
    <xf numFmtId="0" fontId="4" fillId="3" borderId="69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4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71" xfId="0" applyBorder="1"/>
    <xf numFmtId="49" fontId="4" fillId="0" borderId="71" xfId="0" applyNumberFormat="1" applyFont="1" applyBorder="1"/>
    <xf numFmtId="49" fontId="4" fillId="2" borderId="71" xfId="0" applyNumberFormat="1" applyFont="1" applyFill="1" applyBorder="1"/>
    <xf numFmtId="49" fontId="4" fillId="0" borderId="72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0" borderId="9" xfId="0" applyNumberFormat="1" applyFont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0" borderId="54" xfId="0" applyNumberFormat="1" applyFont="1" applyBorder="1"/>
    <xf numFmtId="0" fontId="0" fillId="0" borderId="45" xfId="0" applyBorder="1"/>
    <xf numFmtId="49" fontId="53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53" fillId="2" borderId="3" xfId="0" applyNumberFormat="1" applyFont="1" applyFill="1" applyBorder="1" applyAlignment="1">
      <alignment horizontal="right"/>
    </xf>
    <xf numFmtId="49" fontId="4" fillId="0" borderId="5" xfId="0" applyNumberFormat="1" applyFont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0" borderId="15" xfId="0" applyNumberFormat="1" applyFont="1" applyBorder="1" applyAlignment="1">
      <alignment horizontal="left" wrapText="1"/>
    </xf>
    <xf numFmtId="49" fontId="4" fillId="2" borderId="7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53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20" fontId="3" fillId="15" borderId="64" xfId="0" applyNumberFormat="1" applyFont="1" applyFill="1" applyBorder="1" applyAlignment="1">
      <alignment horizontal="center" vertical="center"/>
    </xf>
    <xf numFmtId="0" fontId="2" fillId="15" borderId="64" xfId="0" applyFont="1" applyFill="1" applyBorder="1" applyAlignment="1">
      <alignment horizontal="center" vertical="center" wrapText="1"/>
    </xf>
    <xf numFmtId="0" fontId="2" fillId="15" borderId="64" xfId="0" applyFont="1" applyFill="1" applyBorder="1" applyAlignment="1">
      <alignment horizontal="center" vertical="center"/>
    </xf>
    <xf numFmtId="0" fontId="27" fillId="15" borderId="64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20" fontId="0" fillId="15" borderId="4" xfId="0" applyNumberFormat="1" applyFill="1" applyBorder="1" applyAlignment="1">
      <alignment horizontal="center" vertical="center"/>
    </xf>
    <xf numFmtId="0" fontId="12" fillId="15" borderId="33" xfId="0" applyFont="1" applyFill="1" applyBorder="1" applyAlignment="1">
      <alignment horizontal="center" vertical="center"/>
    </xf>
    <xf numFmtId="0" fontId="12" fillId="15" borderId="21" xfId="0" applyFont="1" applyFill="1" applyBorder="1" applyAlignment="1">
      <alignment horizontal="center" vertical="center"/>
    </xf>
    <xf numFmtId="49" fontId="0" fillId="15" borderId="31" xfId="0" applyNumberFormat="1" applyFill="1" applyBorder="1" applyAlignment="1">
      <alignment horizontal="center" vertical="center"/>
    </xf>
    <xf numFmtId="20" fontId="10" fillId="15" borderId="75" xfId="0" applyNumberFormat="1" applyFont="1" applyFill="1" applyBorder="1" applyAlignment="1">
      <alignment horizontal="center" vertical="center"/>
    </xf>
    <xf numFmtId="20" fontId="4" fillId="15" borderId="4" xfId="0" applyNumberFormat="1" applyFont="1" applyFill="1" applyBorder="1" applyAlignment="1">
      <alignment horizontal="center" vertical="center"/>
    </xf>
    <xf numFmtId="20" fontId="4" fillId="15" borderId="64" xfId="0" applyNumberFormat="1" applyFont="1" applyFill="1" applyBorder="1" applyAlignment="1">
      <alignment horizontal="center" vertical="center"/>
    </xf>
    <xf numFmtId="20" fontId="4" fillId="15" borderId="7" xfId="0" applyNumberFormat="1" applyFont="1" applyFill="1" applyBorder="1" applyAlignment="1">
      <alignment horizontal="center" vertical="center"/>
    </xf>
    <xf numFmtId="20" fontId="4" fillId="15" borderId="31" xfId="0" applyNumberFormat="1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20" fontId="0" fillId="9" borderId="53" xfId="0" applyNumberFormat="1" applyFill="1" applyBorder="1" applyAlignment="1">
      <alignment horizontal="center" vertical="center"/>
    </xf>
    <xf numFmtId="20" fontId="0" fillId="13" borderId="53" xfId="0" applyNumberFormat="1" applyFill="1" applyBorder="1" applyAlignment="1">
      <alignment horizontal="center" vertical="center"/>
    </xf>
    <xf numFmtId="20" fontId="0" fillId="25" borderId="53" xfId="0" applyNumberFormat="1" applyFill="1" applyBorder="1" applyAlignment="1">
      <alignment horizontal="center" vertical="center"/>
    </xf>
    <xf numFmtId="49" fontId="0" fillId="9" borderId="52" xfId="0" applyNumberFormat="1" applyFill="1" applyBorder="1" applyAlignment="1">
      <alignment horizontal="center" vertical="center"/>
    </xf>
    <xf numFmtId="49" fontId="0" fillId="13" borderId="52" xfId="0" applyNumberFormat="1" applyFill="1" applyBorder="1" applyAlignment="1">
      <alignment horizontal="center" vertical="center"/>
    </xf>
    <xf numFmtId="49" fontId="0" fillId="25" borderId="52" xfId="0" applyNumberFormat="1" applyFill="1" applyBorder="1" applyAlignment="1">
      <alignment horizontal="center" vertical="center"/>
    </xf>
    <xf numFmtId="20" fontId="10" fillId="6" borderId="67" xfId="0" applyNumberFormat="1" applyFont="1" applyFill="1" applyBorder="1" applyAlignment="1">
      <alignment horizontal="center" vertical="center"/>
    </xf>
    <xf numFmtId="20" fontId="4" fillId="6" borderId="53" xfId="0" applyNumberFormat="1" applyFont="1" applyFill="1" applyBorder="1" applyAlignment="1">
      <alignment horizontal="center" vertical="center"/>
    </xf>
    <xf numFmtId="20" fontId="4" fillId="6" borderId="54" xfId="0" applyNumberFormat="1" applyFont="1" applyFill="1" applyBorder="1" applyAlignment="1">
      <alignment horizontal="center" vertical="center"/>
    </xf>
    <xf numFmtId="20" fontId="4" fillId="6" borderId="9" xfId="0" applyNumberFormat="1" applyFont="1" applyFill="1" applyBorder="1" applyAlignment="1">
      <alignment horizontal="center" vertical="center"/>
    </xf>
    <xf numFmtId="20" fontId="4" fillId="6" borderId="52" xfId="0" applyNumberFormat="1" applyFont="1" applyFill="1" applyBorder="1" applyAlignment="1">
      <alignment horizontal="center" vertical="center"/>
    </xf>
    <xf numFmtId="20" fontId="3" fillId="24" borderId="1" xfId="0" applyNumberFormat="1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26" fillId="24" borderId="71" xfId="0" applyFont="1" applyFill="1" applyBorder="1" applyAlignment="1">
      <alignment horizontal="center" vertical="center"/>
    </xf>
    <xf numFmtId="0" fontId="27" fillId="24" borderId="71" xfId="0" applyFont="1" applyFill="1" applyBorder="1" applyAlignment="1">
      <alignment horizontal="center" vertical="center"/>
    </xf>
    <xf numFmtId="0" fontId="6" fillId="24" borderId="76" xfId="0" applyFont="1" applyFill="1" applyBorder="1" applyAlignment="1">
      <alignment horizontal="center" vertical="center" wrapText="1"/>
    </xf>
    <xf numFmtId="0" fontId="14" fillId="24" borderId="72" xfId="0" applyFont="1" applyFill="1" applyBorder="1" applyAlignment="1">
      <alignment horizontal="center" vertical="center" wrapText="1"/>
    </xf>
    <xf numFmtId="20" fontId="0" fillId="9" borderId="1" xfId="0" applyNumberFormat="1" applyFill="1" applyBorder="1" applyAlignment="1">
      <alignment horizontal="center" vertical="center"/>
    </xf>
    <xf numFmtId="0" fontId="12" fillId="24" borderId="36" xfId="0" applyFont="1" applyFill="1" applyBorder="1" applyAlignment="1">
      <alignment horizontal="center" vertical="center"/>
    </xf>
    <xf numFmtId="0" fontId="12" fillId="24" borderId="72" xfId="0" applyFont="1" applyFill="1" applyBorder="1" applyAlignment="1">
      <alignment horizontal="center" vertical="center"/>
    </xf>
    <xf numFmtId="20" fontId="0" fillId="13" borderId="1" xfId="0" applyNumberFormat="1" applyFill="1" applyBorder="1" applyAlignment="1">
      <alignment horizontal="center" vertical="center"/>
    </xf>
    <xf numFmtId="20" fontId="0" fillId="18" borderId="1" xfId="0" applyNumberFormat="1" applyFill="1" applyBorder="1" applyAlignment="1">
      <alignment horizontal="center" vertical="center"/>
    </xf>
    <xf numFmtId="49" fontId="0" fillId="9" borderId="32" xfId="0" applyNumberFormat="1" applyFill="1" applyBorder="1" applyAlignment="1">
      <alignment horizontal="center" vertical="center"/>
    </xf>
    <xf numFmtId="49" fontId="0" fillId="13" borderId="32" xfId="0" applyNumberFormat="1" applyFill="1" applyBorder="1" applyAlignment="1">
      <alignment horizontal="center" vertical="center"/>
    </xf>
    <xf numFmtId="49" fontId="0" fillId="16" borderId="32" xfId="0" applyNumberFormat="1" applyFill="1" applyBorder="1" applyAlignment="1">
      <alignment horizontal="center" vertical="center"/>
    </xf>
    <xf numFmtId="20" fontId="10" fillId="24" borderId="77" xfId="0" applyNumberFormat="1" applyFont="1" applyFill="1" applyBorder="1" applyAlignment="1">
      <alignment horizontal="center" vertical="center"/>
    </xf>
    <xf numFmtId="20" fontId="4" fillId="24" borderId="1" xfId="0" applyNumberFormat="1" applyFont="1" applyFill="1" applyBorder="1" applyAlignment="1">
      <alignment horizontal="center" vertical="center"/>
    </xf>
    <xf numFmtId="20" fontId="4" fillId="24" borderId="71" xfId="0" applyNumberFormat="1" applyFont="1" applyFill="1" applyBorder="1" applyAlignment="1">
      <alignment horizontal="center" vertical="center"/>
    </xf>
    <xf numFmtId="20" fontId="4" fillId="24" borderId="72" xfId="0" applyNumberFormat="1" applyFont="1" applyFill="1" applyBorder="1" applyAlignment="1">
      <alignment horizontal="center" vertical="center"/>
    </xf>
    <xf numFmtId="20" fontId="4" fillId="24" borderId="3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20" fontId="0" fillId="9" borderId="8" xfId="0" applyNumberFormat="1" applyFill="1" applyBorder="1" applyAlignment="1">
      <alignment horizontal="center" vertical="center"/>
    </xf>
    <xf numFmtId="0" fontId="12" fillId="6" borderId="78" xfId="0" applyFont="1" applyFill="1" applyBorder="1" applyAlignment="1">
      <alignment horizontal="center" vertical="center"/>
    </xf>
    <xf numFmtId="0" fontId="12" fillId="6" borderId="73" xfId="0" applyFont="1" applyFill="1" applyBorder="1" applyAlignment="1">
      <alignment horizontal="center" vertical="center"/>
    </xf>
    <xf numFmtId="20" fontId="0" fillId="13" borderId="8" xfId="0" applyNumberFormat="1" applyFill="1" applyBorder="1" applyAlignment="1">
      <alignment horizontal="center" vertical="center"/>
    </xf>
    <xf numFmtId="20" fontId="0" fillId="25" borderId="8" xfId="0" applyNumberFormat="1" applyFill="1" applyBorder="1" applyAlignment="1">
      <alignment horizontal="center" vertical="center"/>
    </xf>
    <xf numFmtId="49" fontId="0" fillId="9" borderId="27" xfId="0" applyNumberFormat="1" applyFill="1" applyBorder="1" applyAlignment="1">
      <alignment horizontal="center" vertical="center"/>
    </xf>
    <xf numFmtId="49" fontId="0" fillId="13" borderId="27" xfId="0" applyNumberFormat="1" applyFill="1" applyBorder="1" applyAlignment="1">
      <alignment horizontal="center" vertical="center"/>
    </xf>
    <xf numFmtId="49" fontId="0" fillId="25" borderId="27" xfId="0" applyNumberFormat="1" applyFill="1" applyBorder="1" applyAlignment="1">
      <alignment horizontal="center" vertical="center"/>
    </xf>
    <xf numFmtId="20" fontId="10" fillId="6" borderId="65" xfId="0" applyNumberFormat="1" applyFont="1" applyFill="1" applyBorder="1" applyAlignment="1">
      <alignment horizontal="center" vertical="center"/>
    </xf>
    <xf numFmtId="20" fontId="4" fillId="6" borderId="8" xfId="0" applyNumberFormat="1" applyFont="1" applyFill="1" applyBorder="1" applyAlignment="1">
      <alignment horizontal="center" vertical="center"/>
    </xf>
    <xf numFmtId="20" fontId="4" fillId="6" borderId="6" xfId="0" applyNumberFormat="1" applyFont="1" applyFill="1" applyBorder="1" applyAlignment="1">
      <alignment horizontal="center" vertical="center"/>
    </xf>
    <xf numFmtId="20" fontId="4" fillId="6" borderId="15" xfId="0" applyNumberFormat="1" applyFont="1" applyFill="1" applyBorder="1" applyAlignment="1">
      <alignment horizontal="center" vertical="center"/>
    </xf>
    <xf numFmtId="20" fontId="4" fillId="6" borderId="27" xfId="0" applyNumberFormat="1" applyFont="1" applyFill="1" applyBorder="1" applyAlignment="1">
      <alignment horizontal="center" vertical="center"/>
    </xf>
    <xf numFmtId="20" fontId="3" fillId="24" borderId="64" xfId="0" applyNumberFormat="1" applyFont="1" applyFill="1" applyBorder="1" applyAlignment="1">
      <alignment horizontal="center" vertical="center"/>
    </xf>
    <xf numFmtId="0" fontId="26" fillId="24" borderId="64" xfId="0" applyFont="1" applyFill="1" applyBorder="1" applyAlignment="1">
      <alignment horizontal="center" vertical="center"/>
    </xf>
    <xf numFmtId="0" fontId="27" fillId="24" borderId="64" xfId="0" applyFont="1" applyFill="1" applyBorder="1" applyAlignment="1">
      <alignment horizontal="center" vertical="center"/>
    </xf>
    <xf numFmtId="0" fontId="6" fillId="24" borderId="13" xfId="0" applyFont="1" applyFill="1" applyBorder="1" applyAlignment="1">
      <alignment horizontal="center" vertical="center" wrapText="1"/>
    </xf>
    <xf numFmtId="0" fontId="14" fillId="24" borderId="7" xfId="0" applyFont="1" applyFill="1" applyBorder="1" applyAlignment="1">
      <alignment horizontal="center" vertical="center" wrapText="1"/>
    </xf>
    <xf numFmtId="20" fontId="0" fillId="9" borderId="4" xfId="0" applyNumberForma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/>
    </xf>
    <xf numFmtId="0" fontId="12" fillId="24" borderId="21" xfId="0" applyFont="1" applyFill="1" applyBorder="1" applyAlignment="1">
      <alignment horizontal="center" vertical="center"/>
    </xf>
    <xf numFmtId="20" fontId="0" fillId="13" borderId="4" xfId="0" applyNumberFormat="1" applyFill="1" applyBorder="1" applyAlignment="1">
      <alignment horizontal="center" vertical="center"/>
    </xf>
    <xf numFmtId="20" fontId="0" fillId="18" borderId="4" xfId="0" applyNumberFormat="1" applyFill="1" applyBorder="1" applyAlignment="1">
      <alignment horizontal="center" vertical="center"/>
    </xf>
    <xf numFmtId="49" fontId="0" fillId="9" borderId="31" xfId="0" applyNumberFormat="1" applyFill="1" applyBorder="1" applyAlignment="1">
      <alignment horizontal="center" vertical="center"/>
    </xf>
    <xf numFmtId="49" fontId="0" fillId="13" borderId="31" xfId="0" applyNumberFormat="1" applyFill="1" applyBorder="1" applyAlignment="1">
      <alignment horizontal="center" vertical="center"/>
    </xf>
    <xf numFmtId="49" fontId="0" fillId="16" borderId="31" xfId="0" applyNumberFormat="1" applyFill="1" applyBorder="1" applyAlignment="1">
      <alignment horizontal="center" vertical="center"/>
    </xf>
    <xf numFmtId="20" fontId="10" fillId="24" borderId="75" xfId="0" applyNumberFormat="1" applyFont="1" applyFill="1" applyBorder="1" applyAlignment="1">
      <alignment horizontal="center" vertical="center"/>
    </xf>
    <xf numFmtId="20" fontId="4" fillId="24" borderId="4" xfId="0" applyNumberFormat="1" applyFont="1" applyFill="1" applyBorder="1" applyAlignment="1">
      <alignment horizontal="center" vertical="center"/>
    </xf>
    <xf numFmtId="20" fontId="4" fillId="24" borderId="64" xfId="0" applyNumberFormat="1" applyFont="1" applyFill="1" applyBorder="1" applyAlignment="1">
      <alignment horizontal="center" vertical="center"/>
    </xf>
    <xf numFmtId="20" fontId="4" fillId="24" borderId="7" xfId="0" applyNumberFormat="1" applyFont="1" applyFill="1" applyBorder="1" applyAlignment="1">
      <alignment horizontal="center" vertical="center"/>
    </xf>
    <xf numFmtId="20" fontId="4" fillId="24" borderId="31" xfId="0" applyNumberFormat="1" applyFont="1" applyFill="1" applyBorder="1" applyAlignment="1">
      <alignment horizontal="center" vertical="center"/>
    </xf>
    <xf numFmtId="20" fontId="3" fillId="24" borderId="54" xfId="0" applyNumberFormat="1" applyFont="1" applyFill="1" applyBorder="1" applyAlignment="1">
      <alignment horizontal="center" vertical="center"/>
    </xf>
    <xf numFmtId="0" fontId="26" fillId="24" borderId="54" xfId="0" applyFont="1" applyFill="1" applyBorder="1" applyAlignment="1">
      <alignment horizontal="center" vertical="center"/>
    </xf>
    <xf numFmtId="0" fontId="27" fillId="24" borderId="54" xfId="0" applyFont="1" applyFill="1" applyBorder="1" applyAlignment="1">
      <alignment horizontal="center" vertical="center"/>
    </xf>
    <xf numFmtId="0" fontId="6" fillId="24" borderId="66" xfId="0" applyFont="1" applyFill="1" applyBorder="1" applyAlignment="1">
      <alignment horizontal="center" vertical="center" wrapText="1"/>
    </xf>
    <xf numFmtId="0" fontId="14" fillId="24" borderId="9" xfId="0" applyFont="1" applyFill="1" applyBorder="1" applyAlignment="1">
      <alignment horizontal="center" vertical="center" wrapText="1"/>
    </xf>
    <xf numFmtId="20" fontId="0" fillId="18" borderId="53" xfId="0" applyNumberFormat="1" applyFill="1" applyBorder="1" applyAlignment="1">
      <alignment horizontal="center" vertical="center"/>
    </xf>
    <xf numFmtId="49" fontId="0" fillId="16" borderId="52" xfId="0" applyNumberFormat="1" applyFill="1" applyBorder="1" applyAlignment="1">
      <alignment horizontal="center" vertical="center"/>
    </xf>
    <xf numFmtId="20" fontId="10" fillId="24" borderId="67" xfId="0" applyNumberFormat="1" applyFont="1" applyFill="1" applyBorder="1" applyAlignment="1">
      <alignment horizontal="center" vertical="center"/>
    </xf>
    <xf numFmtId="20" fontId="4" fillId="24" borderId="53" xfId="0" applyNumberFormat="1" applyFont="1" applyFill="1" applyBorder="1" applyAlignment="1">
      <alignment horizontal="center" vertical="center"/>
    </xf>
    <xf numFmtId="20" fontId="4" fillId="24" borderId="54" xfId="0" applyNumberFormat="1" applyFont="1" applyFill="1" applyBorder="1" applyAlignment="1">
      <alignment horizontal="center" vertical="center"/>
    </xf>
    <xf numFmtId="20" fontId="4" fillId="24" borderId="9" xfId="0" applyNumberFormat="1" applyFont="1" applyFill="1" applyBorder="1" applyAlignment="1">
      <alignment horizontal="center" vertical="center"/>
    </xf>
    <xf numFmtId="20" fontId="4" fillId="24" borderId="52" xfId="0" applyNumberFormat="1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horizontal="center" vertical="center"/>
    </xf>
    <xf numFmtId="0" fontId="14" fillId="6" borderId="73" xfId="0" applyFont="1" applyFill="1" applyBorder="1" applyAlignment="1">
      <alignment horizontal="center" vertical="center" wrapText="1"/>
    </xf>
    <xf numFmtId="20" fontId="0" fillId="9" borderId="68" xfId="0" applyNumberFormat="1" applyFill="1" applyBorder="1" applyAlignment="1">
      <alignment horizontal="center" vertical="center"/>
    </xf>
    <xf numFmtId="20" fontId="0" fillId="13" borderId="68" xfId="0" applyNumberFormat="1" applyFill="1" applyBorder="1" applyAlignment="1">
      <alignment horizontal="center" vertical="center"/>
    </xf>
    <xf numFmtId="20" fontId="0" fillId="25" borderId="68" xfId="0" applyNumberFormat="1" applyFill="1" applyBorder="1" applyAlignment="1">
      <alignment horizontal="center" vertical="center"/>
    </xf>
    <xf numFmtId="49" fontId="0" fillId="9" borderId="55" xfId="0" applyNumberFormat="1" applyFill="1" applyBorder="1" applyAlignment="1">
      <alignment horizontal="center" vertical="center"/>
    </xf>
    <xf numFmtId="49" fontId="0" fillId="13" borderId="55" xfId="0" applyNumberFormat="1" applyFill="1" applyBorder="1" applyAlignment="1">
      <alignment horizontal="center" vertical="center"/>
    </xf>
    <xf numFmtId="49" fontId="0" fillId="25" borderId="55" xfId="0" applyNumberFormat="1" applyFill="1" applyBorder="1" applyAlignment="1">
      <alignment horizontal="center" vertical="center"/>
    </xf>
    <xf numFmtId="20" fontId="10" fillId="6" borderId="25" xfId="0" applyNumberFormat="1" applyFont="1" applyFill="1" applyBorder="1" applyAlignment="1">
      <alignment horizontal="center" vertical="center"/>
    </xf>
    <xf numFmtId="20" fontId="4" fillId="6" borderId="68" xfId="0" applyNumberFormat="1" applyFont="1" applyFill="1" applyBorder="1" applyAlignment="1">
      <alignment horizontal="center" vertical="center"/>
    </xf>
    <xf numFmtId="20" fontId="4" fillId="6" borderId="69" xfId="0" applyNumberFormat="1" applyFont="1" applyFill="1" applyBorder="1" applyAlignment="1">
      <alignment horizontal="center" vertical="center"/>
    </xf>
    <xf numFmtId="20" fontId="4" fillId="6" borderId="73" xfId="0" applyNumberFormat="1" applyFont="1" applyFill="1" applyBorder="1" applyAlignment="1">
      <alignment horizontal="center" vertical="center"/>
    </xf>
    <xf numFmtId="20" fontId="4" fillId="6" borderId="55" xfId="0" applyNumberFormat="1" applyFont="1" applyFill="1" applyBorder="1" applyAlignment="1">
      <alignment horizontal="center" vertical="center"/>
    </xf>
    <xf numFmtId="0" fontId="11" fillId="24" borderId="13" xfId="0" applyFont="1" applyFill="1" applyBorder="1" applyAlignment="1">
      <alignment horizontal="center" vertical="center" wrapText="1"/>
    </xf>
    <xf numFmtId="0" fontId="27" fillId="24" borderId="71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64" fontId="12" fillId="24" borderId="18" xfId="0" applyNumberFormat="1" applyFont="1" applyFill="1" applyBorder="1" applyAlignment="1">
      <alignment horizontal="center" vertical="center"/>
    </xf>
    <xf numFmtId="164" fontId="12" fillId="24" borderId="5" xfId="0" applyNumberFormat="1" applyFont="1" applyFill="1" applyBorder="1" applyAlignment="1">
      <alignment horizontal="center" vertical="center"/>
    </xf>
    <xf numFmtId="1" fontId="0" fillId="24" borderId="2" xfId="0" applyNumberFormat="1" applyFill="1" applyBorder="1" applyAlignment="1">
      <alignment horizontal="center" vertical="center"/>
    </xf>
    <xf numFmtId="1" fontId="0" fillId="24" borderId="3" xfId="0" applyNumberFormat="1" applyFill="1" applyBorder="1" applyAlignment="1">
      <alignment horizontal="center" vertical="center"/>
    </xf>
    <xf numFmtId="1" fontId="0" fillId="24" borderId="5" xfId="0" applyNumberFormat="1" applyFill="1" applyBorder="1" applyAlignment="1">
      <alignment horizontal="center" vertical="center"/>
    </xf>
    <xf numFmtId="20" fontId="3" fillId="24" borderId="20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6" fillId="24" borderId="34" xfId="0" applyFont="1" applyFill="1" applyBorder="1" applyAlignment="1">
      <alignment horizontal="center" vertical="center" wrapText="1"/>
    </xf>
    <xf numFmtId="0" fontId="14" fillId="24" borderId="21" xfId="0" applyFont="1" applyFill="1" applyBorder="1" applyAlignment="1">
      <alignment horizontal="center" vertical="center" wrapText="1"/>
    </xf>
    <xf numFmtId="1" fontId="0" fillId="9" borderId="4" xfId="0" applyNumberFormat="1" applyFill="1" applyBorder="1" applyAlignment="1">
      <alignment horizontal="center" vertical="center"/>
    </xf>
    <xf numFmtId="164" fontId="12" fillId="24" borderId="22" xfId="0" applyNumberFormat="1" applyFont="1" applyFill="1" applyBorder="1" applyAlignment="1">
      <alignment horizontal="center" vertical="center"/>
    </xf>
    <xf numFmtId="164" fontId="12" fillId="24" borderId="7" xfId="0" applyNumberFormat="1" applyFon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center" vertical="center"/>
    </xf>
    <xf numFmtId="1" fontId="0" fillId="18" borderId="4" xfId="0" applyNumberFormat="1" applyFill="1" applyBorder="1" applyAlignment="1">
      <alignment horizontal="center" vertical="center"/>
    </xf>
    <xf numFmtId="1" fontId="0" fillId="9" borderId="31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1" fontId="0" fillId="16" borderId="31" xfId="0" applyNumberFormat="1" applyFill="1" applyBorder="1" applyAlignment="1">
      <alignment horizontal="center" vertical="center"/>
    </xf>
    <xf numFmtId="20" fontId="10" fillId="7" borderId="75" xfId="0" applyNumberFormat="1" applyFont="1" applyFill="1" applyBorder="1" applyAlignment="1">
      <alignment horizontal="center" vertical="center"/>
    </xf>
    <xf numFmtId="1" fontId="0" fillId="24" borderId="4" xfId="0" applyNumberFormat="1" applyFill="1" applyBorder="1" applyAlignment="1">
      <alignment horizontal="center" vertical="center"/>
    </xf>
    <xf numFmtId="1" fontId="0" fillId="24" borderId="64" xfId="0" applyNumberFormat="1" applyFill="1" applyBorder="1" applyAlignment="1">
      <alignment horizontal="center" vertical="center"/>
    </xf>
    <xf numFmtId="1" fontId="0" fillId="24" borderId="7" xfId="0" applyNumberFormat="1" applyFill="1" applyBorder="1" applyAlignment="1">
      <alignment horizontal="center" vertical="center"/>
    </xf>
    <xf numFmtId="1" fontId="0" fillId="24" borderId="31" xfId="0" applyNumberFormat="1" applyFill="1" applyBorder="1" applyAlignment="1">
      <alignment horizontal="center" vertical="center"/>
    </xf>
    <xf numFmtId="0" fontId="11" fillId="24" borderId="66" xfId="0" applyFont="1" applyFill="1" applyBorder="1" applyAlignment="1">
      <alignment horizontal="center" vertical="center" wrapText="1"/>
    </xf>
    <xf numFmtId="1" fontId="0" fillId="9" borderId="53" xfId="0" applyNumberFormat="1" applyFill="1" applyBorder="1" applyAlignment="1">
      <alignment horizontal="center" vertical="center"/>
    </xf>
    <xf numFmtId="164" fontId="12" fillId="24" borderId="37" xfId="0" applyNumberFormat="1" applyFont="1" applyFill="1" applyBorder="1" applyAlignment="1">
      <alignment horizontal="center" vertical="center"/>
    </xf>
    <xf numFmtId="164" fontId="12" fillId="24" borderId="9" xfId="0" applyNumberFormat="1" applyFont="1" applyFill="1" applyBorder="1" applyAlignment="1">
      <alignment horizontal="center" vertical="center"/>
    </xf>
    <xf numFmtId="1" fontId="0" fillId="13" borderId="53" xfId="0" applyNumberFormat="1" applyFill="1" applyBorder="1" applyAlignment="1">
      <alignment horizontal="center" vertical="center"/>
    </xf>
    <xf numFmtId="1" fontId="0" fillId="18" borderId="53" xfId="0" applyNumberFormat="1" applyFill="1" applyBorder="1" applyAlignment="1">
      <alignment horizontal="center" vertical="center"/>
    </xf>
    <xf numFmtId="1" fontId="0" fillId="9" borderId="52" xfId="0" applyNumberFormat="1" applyFill="1" applyBorder="1" applyAlignment="1">
      <alignment horizontal="center" vertical="center"/>
    </xf>
    <xf numFmtId="1" fontId="0" fillId="13" borderId="52" xfId="0" applyNumberFormat="1" applyFill="1" applyBorder="1" applyAlignment="1">
      <alignment horizontal="center" vertical="center"/>
    </xf>
    <xf numFmtId="1" fontId="0" fillId="16" borderId="52" xfId="0" applyNumberFormat="1" applyFill="1" applyBorder="1" applyAlignment="1">
      <alignment horizontal="center" vertical="center"/>
    </xf>
    <xf numFmtId="20" fontId="10" fillId="7" borderId="67" xfId="0" applyNumberFormat="1" applyFont="1" applyFill="1" applyBorder="1" applyAlignment="1">
      <alignment horizontal="center" vertical="center"/>
    </xf>
    <xf numFmtId="1" fontId="0" fillId="24" borderId="53" xfId="0" applyNumberFormat="1" applyFill="1" applyBorder="1" applyAlignment="1">
      <alignment horizontal="center" vertical="center"/>
    </xf>
    <xf numFmtId="1" fontId="0" fillId="24" borderId="54" xfId="0" applyNumberFormat="1" applyFill="1" applyBorder="1" applyAlignment="1">
      <alignment horizontal="center" vertical="center"/>
    </xf>
    <xf numFmtId="1" fontId="0" fillId="24" borderId="9" xfId="0" applyNumberFormat="1" applyFill="1" applyBorder="1" applyAlignment="1">
      <alignment horizontal="center" vertical="center"/>
    </xf>
    <xf numFmtId="1" fontId="0" fillId="24" borderId="52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64" fontId="12" fillId="24" borderId="36" xfId="0" applyNumberFormat="1" applyFont="1" applyFill="1" applyBorder="1" applyAlignment="1">
      <alignment horizontal="center" vertical="center"/>
    </xf>
    <xf numFmtId="164" fontId="12" fillId="24" borderId="72" xfId="0" applyNumberFormat="1" applyFont="1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1" fontId="0" fillId="18" borderId="1" xfId="0" applyNumberFormat="1" applyFill="1" applyBorder="1" applyAlignment="1">
      <alignment horizontal="center" vertical="center"/>
    </xf>
    <xf numFmtId="1" fontId="0" fillId="9" borderId="32" xfId="0" applyNumberFormat="1" applyFill="1" applyBorder="1" applyAlignment="1">
      <alignment horizontal="center" vertical="center"/>
    </xf>
    <xf numFmtId="1" fontId="0" fillId="13" borderId="32" xfId="0" applyNumberFormat="1" applyFill="1" applyBorder="1" applyAlignment="1">
      <alignment horizontal="center" vertical="center"/>
    </xf>
    <xf numFmtId="1" fontId="0" fillId="16" borderId="32" xfId="0" applyNumberFormat="1" applyFill="1" applyBorder="1" applyAlignment="1">
      <alignment horizontal="center" vertical="center"/>
    </xf>
    <xf numFmtId="20" fontId="10" fillId="7" borderId="77" xfId="0" applyNumberFormat="1" applyFont="1" applyFill="1" applyBorder="1" applyAlignment="1">
      <alignment horizontal="center" vertical="center"/>
    </xf>
    <xf numFmtId="1" fontId="0" fillId="24" borderId="1" xfId="0" applyNumberFormat="1" applyFill="1" applyBorder="1" applyAlignment="1">
      <alignment horizontal="center" vertical="center"/>
    </xf>
    <xf numFmtId="1" fontId="0" fillId="24" borderId="71" xfId="0" applyNumberFormat="1" applyFill="1" applyBorder="1" applyAlignment="1">
      <alignment horizontal="center" vertical="center"/>
    </xf>
    <xf numFmtId="1" fontId="0" fillId="24" borderId="72" xfId="0" applyNumberFormat="1" applyFill="1" applyBorder="1" applyAlignment="1">
      <alignment horizontal="center" vertical="center"/>
    </xf>
    <xf numFmtId="1" fontId="0" fillId="24" borderId="32" xfId="0" applyNumberFormat="1" applyFill="1" applyBorder="1" applyAlignment="1">
      <alignment horizontal="center" vertical="center"/>
    </xf>
    <xf numFmtId="1" fontId="0" fillId="9" borderId="8" xfId="0" applyNumberFormat="1" applyFill="1" applyBorder="1" applyAlignment="1">
      <alignment horizontal="center" vertical="center"/>
    </xf>
    <xf numFmtId="164" fontId="12" fillId="6" borderId="38" xfId="0" applyNumberFormat="1" applyFont="1" applyFill="1" applyBorder="1" applyAlignment="1">
      <alignment horizontal="center" vertical="center"/>
    </xf>
    <xf numFmtId="164" fontId="12" fillId="6" borderId="15" xfId="0" applyNumberFormat="1" applyFont="1" applyFill="1" applyBorder="1" applyAlignment="1">
      <alignment horizontal="center" vertical="center"/>
    </xf>
    <xf numFmtId="1" fontId="0" fillId="13" borderId="8" xfId="0" applyNumberFormat="1" applyFill="1" applyBorder="1" applyAlignment="1">
      <alignment horizontal="center" vertical="center"/>
    </xf>
    <xf numFmtId="1" fontId="0" fillId="18" borderId="8" xfId="0" applyNumberFormat="1" applyFill="1" applyBorder="1" applyAlignment="1">
      <alignment horizontal="center" vertical="center"/>
    </xf>
    <xf numFmtId="1" fontId="0" fillId="9" borderId="27" xfId="0" applyNumberFormat="1" applyFill="1" applyBorder="1" applyAlignment="1">
      <alignment horizontal="center" vertical="center"/>
    </xf>
    <xf numFmtId="1" fontId="0" fillId="13" borderId="27" xfId="0" applyNumberFormat="1" applyFill="1" applyBorder="1" applyAlignment="1">
      <alignment horizontal="center" vertical="center"/>
    </xf>
    <xf numFmtId="1" fontId="0" fillId="16" borderId="27" xfId="0" applyNumberFormat="1" applyFill="1" applyBorder="1" applyAlignment="1">
      <alignment horizontal="center" vertical="center"/>
    </xf>
    <xf numFmtId="20" fontId="10" fillId="7" borderId="65" xfId="0" applyNumberFormat="1" applyFont="1" applyFill="1" applyBorder="1" applyAlignment="1">
      <alignment horizontal="center" vertical="center"/>
    </xf>
    <xf numFmtId="1" fontId="0" fillId="6" borderId="8" xfId="0" applyNumberForma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1" fontId="0" fillId="6" borderId="15" xfId="0" applyNumberFormat="1" applyFill="1" applyBorder="1" applyAlignment="1">
      <alignment horizontal="center" vertical="center"/>
    </xf>
    <xf numFmtId="1" fontId="0" fillId="6" borderId="27" xfId="0" applyNumberForma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64" fontId="12" fillId="24" borderId="33" xfId="0" applyNumberFormat="1" applyFont="1" applyFill="1" applyBorder="1" applyAlignment="1">
      <alignment horizontal="center" vertical="center"/>
    </xf>
    <xf numFmtId="164" fontId="12" fillId="24" borderId="21" xfId="0" applyNumberFormat="1" applyFont="1" applyFill="1" applyBorder="1" applyAlignment="1">
      <alignment horizontal="center" vertical="center"/>
    </xf>
    <xf numFmtId="1" fontId="0" fillId="13" borderId="19" xfId="0" applyNumberFormat="1" applyFill="1" applyBorder="1" applyAlignment="1">
      <alignment horizontal="center" vertical="center"/>
    </xf>
    <xf numFmtId="1" fontId="0" fillId="18" borderId="19" xfId="0" applyNumberFormat="1" applyFill="1" applyBorder="1" applyAlignment="1">
      <alignment horizontal="center" vertical="center"/>
    </xf>
    <xf numFmtId="1" fontId="0" fillId="9" borderId="49" xfId="0" applyNumberFormat="1" applyFill="1" applyBorder="1" applyAlignment="1">
      <alignment horizontal="center" vertical="center"/>
    </xf>
    <xf numFmtId="1" fontId="0" fillId="13" borderId="49" xfId="0" applyNumberFormat="1" applyFill="1" applyBorder="1" applyAlignment="1">
      <alignment horizontal="center" vertical="center"/>
    </xf>
    <xf numFmtId="1" fontId="0" fillId="16" borderId="49" xfId="0" applyNumberFormat="1" applyFill="1" applyBorder="1" applyAlignment="1">
      <alignment horizontal="center" vertical="center"/>
    </xf>
    <xf numFmtId="20" fontId="10" fillId="7" borderId="0" xfId="0" applyNumberFormat="1" applyFont="1" applyFill="1" applyBorder="1" applyAlignment="1">
      <alignment horizontal="center" vertical="center"/>
    </xf>
    <xf numFmtId="1" fontId="0" fillId="24" borderId="19" xfId="0" applyNumberFormat="1" applyFill="1" applyBorder="1" applyAlignment="1">
      <alignment horizontal="center" vertical="center"/>
    </xf>
    <xf numFmtId="1" fontId="0" fillId="24" borderId="20" xfId="0" applyNumberFormat="1" applyFill="1" applyBorder="1" applyAlignment="1">
      <alignment horizontal="center" vertical="center"/>
    </xf>
    <xf numFmtId="1" fontId="0" fillId="24" borderId="21" xfId="0" applyNumberFormat="1" applyFill="1" applyBorder="1" applyAlignment="1">
      <alignment horizontal="center" vertical="center"/>
    </xf>
    <xf numFmtId="1" fontId="0" fillId="24" borderId="49" xfId="0" applyNumberFormat="1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20" fontId="43" fillId="26" borderId="42" xfId="0" applyNumberFormat="1" applyFont="1" applyFill="1" applyBorder="1" applyAlignment="1">
      <alignment horizontal="center" vertical="center" wrapText="1"/>
    </xf>
    <xf numFmtId="20" fontId="43" fillId="26" borderId="44" xfId="0" applyNumberFormat="1" applyFont="1" applyFill="1" applyBorder="1" applyAlignment="1">
      <alignment horizontal="center" vertical="center"/>
    </xf>
    <xf numFmtId="20" fontId="43" fillId="26" borderId="4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20" fontId="43" fillId="26" borderId="28" xfId="0" applyNumberFormat="1" applyFont="1" applyFill="1" applyBorder="1" applyAlignment="1">
      <alignment horizontal="center" vertical="center" wrapText="1"/>
    </xf>
    <xf numFmtId="20" fontId="43" fillId="26" borderId="29" xfId="0" applyNumberFormat="1" applyFont="1" applyFill="1" applyBorder="1" applyAlignment="1">
      <alignment horizontal="center" vertical="center" wrapText="1"/>
    </xf>
    <xf numFmtId="20" fontId="43" fillId="26" borderId="30" xfId="0" applyNumberFormat="1" applyFont="1" applyFill="1" applyBorder="1" applyAlignment="1">
      <alignment horizontal="center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164" fontId="12" fillId="15" borderId="22" xfId="0" applyNumberFormat="1" applyFont="1" applyFill="1" applyBorder="1" applyAlignment="1">
      <alignment horizontal="center" vertical="center"/>
    </xf>
    <xf numFmtId="164" fontId="12" fillId="15" borderId="7" xfId="0" applyNumberFormat="1" applyFont="1" applyFill="1" applyBorder="1" applyAlignment="1">
      <alignment horizontal="center" vertical="center"/>
    </xf>
    <xf numFmtId="1" fontId="0" fillId="15" borderId="31" xfId="0" applyNumberFormat="1" applyFill="1" applyBorder="1" applyAlignment="1">
      <alignment horizontal="center" vertical="center"/>
    </xf>
    <xf numFmtId="1" fontId="0" fillId="15" borderId="4" xfId="0" applyNumberFormat="1" applyFill="1" applyBorder="1" applyAlignment="1">
      <alignment horizontal="center" vertical="center"/>
    </xf>
    <xf numFmtId="1" fontId="0" fillId="15" borderId="64" xfId="0" applyNumberFormat="1" applyFill="1" applyBorder="1" applyAlignment="1">
      <alignment horizontal="center" vertical="center"/>
    </xf>
    <xf numFmtId="1" fontId="0" fillId="15" borderId="7" xfId="0" applyNumberFormat="1" applyFill="1" applyBorder="1" applyAlignment="1">
      <alignment horizontal="center" vertical="center"/>
    </xf>
    <xf numFmtId="0" fontId="57" fillId="24" borderId="79" xfId="0" applyFont="1" applyFill="1" applyBorder="1" applyAlignment="1">
      <alignment vertical="center" wrapText="1"/>
    </xf>
    <xf numFmtId="0" fontId="57" fillId="24" borderId="80" xfId="0" applyFont="1" applyFill="1" applyBorder="1" applyAlignment="1">
      <alignment vertical="center" wrapText="1"/>
    </xf>
    <xf numFmtId="0" fontId="57" fillId="6" borderId="81" xfId="0" applyFont="1" applyFill="1" applyBorder="1" applyAlignment="1">
      <alignment vertical="center" wrapText="1"/>
    </xf>
    <xf numFmtId="0" fontId="57" fillId="6" borderId="82" xfId="0" applyFont="1" applyFill="1" applyBorder="1" applyAlignment="1">
      <alignment vertical="center" wrapText="1"/>
    </xf>
    <xf numFmtId="0" fontId="57" fillId="24" borderId="83" xfId="0" applyFont="1" applyFill="1" applyBorder="1" applyAlignment="1">
      <alignment vertical="center" wrapText="1"/>
    </xf>
    <xf numFmtId="0" fontId="57" fillId="24" borderId="84" xfId="0" applyFont="1" applyFill="1" applyBorder="1" applyAlignment="1">
      <alignment vertical="center" wrapText="1"/>
    </xf>
    <xf numFmtId="0" fontId="2" fillId="6" borderId="53" xfId="0" applyFont="1" applyFill="1" applyBorder="1" applyAlignment="1">
      <alignment horizontal="center" vertical="center"/>
    </xf>
    <xf numFmtId="164" fontId="12" fillId="6" borderId="37" xfId="0" applyNumberFormat="1" applyFont="1" applyFill="1" applyBorder="1" applyAlignment="1">
      <alignment horizontal="center" vertical="center"/>
    </xf>
    <xf numFmtId="164" fontId="12" fillId="6" borderId="9" xfId="0" applyNumberFormat="1" applyFont="1" applyFill="1" applyBorder="1" applyAlignment="1">
      <alignment horizontal="center" vertical="center"/>
    </xf>
    <xf numFmtId="1" fontId="0" fillId="6" borderId="53" xfId="0" applyNumberFormat="1" applyFill="1" applyBorder="1" applyAlignment="1">
      <alignment horizontal="center" vertical="center"/>
    </xf>
    <xf numFmtId="1" fontId="0" fillId="6" borderId="54" xfId="0" applyNumberFormat="1" applyFill="1" applyBorder="1" applyAlignment="1">
      <alignment horizontal="center" vertical="center"/>
    </xf>
    <xf numFmtId="1" fontId="0" fillId="6" borderId="9" xfId="0" applyNumberFormat="1" applyFill="1" applyBorder="1" applyAlignment="1">
      <alignment horizontal="center" vertical="center"/>
    </xf>
    <xf numFmtId="1" fontId="0" fillId="6" borderId="52" xfId="0" applyNumberFormat="1" applyFill="1" applyBorder="1" applyAlignment="1">
      <alignment horizontal="center" vertical="center"/>
    </xf>
    <xf numFmtId="0" fontId="57" fillId="6" borderId="85" xfId="0" applyFont="1" applyFill="1" applyBorder="1" applyAlignment="1">
      <alignment vertical="center" wrapText="1"/>
    </xf>
    <xf numFmtId="1" fontId="0" fillId="24" borderId="86" xfId="0" applyNumberFormat="1" applyFill="1" applyBorder="1" applyAlignment="1">
      <alignment horizontal="center" vertical="center"/>
    </xf>
    <xf numFmtId="1" fontId="0" fillId="24" borderId="50" xfId="0" applyNumberFormat="1" applyFill="1" applyBorder="1" applyAlignment="1">
      <alignment horizontal="center" vertical="center"/>
    </xf>
    <xf numFmtId="1" fontId="0" fillId="24" borderId="87" xfId="0" applyNumberFormat="1" applyFill="1" applyBorder="1" applyAlignment="1">
      <alignment horizontal="center" vertical="center"/>
    </xf>
    <xf numFmtId="1" fontId="0" fillId="24" borderId="88" xfId="0" applyNumberFormat="1" applyFill="1" applyBorder="1" applyAlignment="1">
      <alignment horizontal="center" vertical="center"/>
    </xf>
    <xf numFmtId="1" fontId="0" fillId="6" borderId="50" xfId="0" applyNumberFormat="1" applyFill="1" applyBorder="1" applyAlignment="1">
      <alignment horizontal="center" vertical="center"/>
    </xf>
    <xf numFmtId="1" fontId="0" fillId="6" borderId="51" xfId="0" applyNumberFormat="1" applyFill="1" applyBorder="1" applyAlignment="1">
      <alignment horizontal="center" vertical="center"/>
    </xf>
    <xf numFmtId="20" fontId="43" fillId="26" borderId="24" xfId="0" applyNumberFormat="1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46" fillId="24" borderId="32" xfId="0" applyFont="1" applyFill="1" applyBorder="1" applyAlignment="1">
      <alignment horizontal="center" vertical="center" wrapText="1"/>
    </xf>
    <xf numFmtId="0" fontId="61" fillId="24" borderId="43" xfId="0" applyFont="1" applyFill="1" applyBorder="1" applyAlignment="1">
      <alignment vertical="center" wrapText="1"/>
    </xf>
    <xf numFmtId="0" fontId="61" fillId="6" borderId="43" xfId="0" applyFont="1" applyFill="1" applyBorder="1" applyAlignment="1">
      <alignment vertical="center" wrapText="1"/>
    </xf>
    <xf numFmtId="0" fontId="61" fillId="24" borderId="27" xfId="0" applyFont="1" applyFill="1" applyBorder="1" applyAlignment="1">
      <alignment vertical="center" wrapText="1"/>
    </xf>
    <xf numFmtId="0" fontId="46" fillId="24" borderId="31" xfId="0" applyFont="1" applyFill="1" applyBorder="1" applyAlignment="1">
      <alignment horizontal="center" vertical="center" wrapText="1"/>
    </xf>
    <xf numFmtId="1" fontId="0" fillId="9" borderId="68" xfId="0" applyNumberFormat="1" applyFill="1" applyBorder="1" applyAlignment="1">
      <alignment horizontal="center" vertical="center"/>
    </xf>
    <xf numFmtId="164" fontId="12" fillId="6" borderId="78" xfId="0" applyNumberFormat="1" applyFont="1" applyFill="1" applyBorder="1" applyAlignment="1">
      <alignment horizontal="center" vertical="center"/>
    </xf>
    <xf numFmtId="164" fontId="12" fillId="6" borderId="73" xfId="0" applyNumberFormat="1" applyFont="1" applyFill="1" applyBorder="1" applyAlignment="1">
      <alignment horizontal="center" vertical="center"/>
    </xf>
    <xf numFmtId="1" fontId="0" fillId="13" borderId="68" xfId="0" applyNumberFormat="1" applyFill="1" applyBorder="1" applyAlignment="1">
      <alignment horizontal="center" vertical="center"/>
    </xf>
    <xf numFmtId="1" fontId="0" fillId="18" borderId="68" xfId="0" applyNumberFormat="1" applyFill="1" applyBorder="1" applyAlignment="1">
      <alignment horizontal="center" vertical="center"/>
    </xf>
    <xf numFmtId="1" fontId="0" fillId="9" borderId="55" xfId="0" applyNumberFormat="1" applyFill="1" applyBorder="1" applyAlignment="1">
      <alignment horizontal="center" vertical="center"/>
    </xf>
    <xf numFmtId="1" fontId="0" fillId="13" borderId="55" xfId="0" applyNumberFormat="1" applyFill="1" applyBorder="1" applyAlignment="1">
      <alignment horizontal="center" vertical="center"/>
    </xf>
    <xf numFmtId="1" fontId="0" fillId="16" borderId="55" xfId="0" applyNumberFormat="1" applyFill="1" applyBorder="1" applyAlignment="1">
      <alignment horizontal="center" vertical="center"/>
    </xf>
    <xf numFmtId="20" fontId="10" fillId="7" borderId="25" xfId="0" applyNumberFormat="1" applyFont="1" applyFill="1" applyBorder="1" applyAlignment="1">
      <alignment horizontal="center" vertical="center"/>
    </xf>
    <xf numFmtId="1" fontId="0" fillId="6" borderId="68" xfId="0" applyNumberFormat="1" applyFill="1" applyBorder="1" applyAlignment="1">
      <alignment horizontal="center" vertical="center"/>
    </xf>
    <xf numFmtId="1" fontId="0" fillId="6" borderId="69" xfId="0" applyNumberFormat="1" applyFill="1" applyBorder="1" applyAlignment="1">
      <alignment horizontal="center" vertical="center"/>
    </xf>
    <xf numFmtId="1" fontId="0" fillId="6" borderId="73" xfId="0" applyNumberFormat="1" applyFill="1" applyBorder="1" applyAlignment="1">
      <alignment horizontal="center" vertical="center"/>
    </xf>
    <xf numFmtId="1" fontId="0" fillId="6" borderId="56" xfId="0" applyNumberFormat="1" applyFill="1" applyBorder="1" applyAlignment="1">
      <alignment horizontal="center" vertical="center"/>
    </xf>
    <xf numFmtId="0" fontId="61" fillId="6" borderId="52" xfId="0" applyFont="1" applyFill="1" applyBorder="1" applyAlignment="1">
      <alignment vertical="center" wrapText="1"/>
    </xf>
    <xf numFmtId="0" fontId="61" fillId="24" borderId="32" xfId="0" applyFont="1" applyFill="1" applyBorder="1" applyAlignment="1">
      <alignment vertical="center" wrapText="1"/>
    </xf>
    <xf numFmtId="0" fontId="61" fillId="6" borderId="27" xfId="0" applyFont="1" applyFill="1" applyBorder="1" applyAlignment="1">
      <alignment vertical="center" wrapText="1"/>
    </xf>
    <xf numFmtId="0" fontId="58" fillId="24" borderId="72" xfId="0" applyFont="1" applyFill="1" applyBorder="1" applyAlignment="1">
      <alignment vertical="center" wrapText="1"/>
    </xf>
    <xf numFmtId="0" fontId="57" fillId="6" borderId="5" xfId="0" applyFont="1" applyFill="1" applyBorder="1" applyAlignment="1">
      <alignment vertical="center" wrapText="1"/>
    </xf>
    <xf numFmtId="0" fontId="57" fillId="6" borderId="15" xfId="0" applyFont="1" applyFill="1" applyBorder="1" applyAlignment="1">
      <alignment vertical="center" wrapText="1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25" zoomScaleNormal="125" workbookViewId="0">
      <selection activeCell="C12" sqref="C12"/>
    </sheetView>
    <sheetView workbookViewId="1">
      <selection sqref="A1:E1"/>
    </sheetView>
  </sheetViews>
  <sheetFormatPr defaultRowHeight="15" x14ac:dyDescent="0.25"/>
  <cols>
    <col min="1" max="1" width="6.42578125" customWidth="1"/>
    <col min="2" max="2" width="29.28515625" customWidth="1"/>
    <col min="3" max="3" width="5" customWidth="1"/>
    <col min="4" max="4" width="7.5703125" customWidth="1"/>
    <col min="5" max="5" width="25.5703125" customWidth="1"/>
    <col min="6" max="6" width="12.7109375" customWidth="1"/>
    <col min="7" max="7" width="19.5703125" style="296" customWidth="1"/>
  </cols>
  <sheetData>
    <row r="1" spans="1:7" ht="24.75" customHeight="1" thickBot="1" x14ac:dyDescent="0.3">
      <c r="A1" s="565" t="s">
        <v>69</v>
      </c>
      <c r="B1" s="566"/>
      <c r="C1" s="566"/>
      <c r="D1" s="566"/>
      <c r="E1" s="567"/>
      <c r="F1" s="295"/>
    </row>
    <row r="2" spans="1:7" ht="15.75" thickBot="1" x14ac:dyDescent="0.3">
      <c r="A2" s="297" t="s">
        <v>0</v>
      </c>
      <c r="B2" s="298" t="s">
        <v>16</v>
      </c>
      <c r="C2" s="298" t="s">
        <v>2</v>
      </c>
      <c r="D2" s="298" t="s">
        <v>1</v>
      </c>
      <c r="E2" s="299" t="s">
        <v>105</v>
      </c>
      <c r="F2" s="295" t="s">
        <v>15</v>
      </c>
      <c r="G2" s="300"/>
    </row>
    <row r="3" spans="1:7" ht="30" x14ac:dyDescent="0.25">
      <c r="A3" s="301">
        <v>0.375</v>
      </c>
      <c r="B3" s="302" t="s">
        <v>106</v>
      </c>
      <c r="C3" s="303">
        <v>48</v>
      </c>
      <c r="D3" s="303" t="s">
        <v>4</v>
      </c>
      <c r="E3" s="304" t="s">
        <v>107</v>
      </c>
      <c r="F3" s="305" t="s">
        <v>103</v>
      </c>
      <c r="G3" s="300"/>
    </row>
    <row r="4" spans="1:7" ht="30" x14ac:dyDescent="0.25">
      <c r="A4" s="306">
        <v>0.38541666666666669</v>
      </c>
      <c r="B4" s="307" t="s">
        <v>108</v>
      </c>
      <c r="C4" s="308">
        <v>25</v>
      </c>
      <c r="D4" s="308" t="s">
        <v>4</v>
      </c>
      <c r="E4" s="309" t="s">
        <v>109</v>
      </c>
      <c r="F4" s="310" t="s">
        <v>110</v>
      </c>
      <c r="G4" s="300"/>
    </row>
    <row r="5" spans="1:7" ht="30" x14ac:dyDescent="0.25">
      <c r="A5" s="306">
        <v>0.39583333333333331</v>
      </c>
      <c r="B5" s="307" t="s">
        <v>111</v>
      </c>
      <c r="C5" s="308">
        <v>43</v>
      </c>
      <c r="D5" s="308" t="s">
        <v>4</v>
      </c>
      <c r="E5" s="309" t="s">
        <v>109</v>
      </c>
      <c r="F5" s="310" t="s">
        <v>112</v>
      </c>
      <c r="G5" s="300"/>
    </row>
    <row r="6" spans="1:7" ht="21" customHeight="1" x14ac:dyDescent="0.25">
      <c r="A6" s="311">
        <v>0.41666666666666669</v>
      </c>
      <c r="B6" s="312" t="s">
        <v>113</v>
      </c>
      <c r="C6" s="312">
        <v>84</v>
      </c>
      <c r="D6" s="312" t="s">
        <v>4</v>
      </c>
      <c r="E6" s="313" t="s">
        <v>114</v>
      </c>
      <c r="F6" s="310" t="s">
        <v>115</v>
      </c>
      <c r="G6" s="300"/>
    </row>
    <row r="7" spans="1:7" ht="45" x14ac:dyDescent="0.25">
      <c r="A7" s="306">
        <v>0.4375</v>
      </c>
      <c r="B7" s="307" t="s">
        <v>116</v>
      </c>
      <c r="C7" s="308">
        <v>77</v>
      </c>
      <c r="D7" s="308" t="s">
        <v>4</v>
      </c>
      <c r="E7" s="309" t="s">
        <v>117</v>
      </c>
      <c r="F7" s="310" t="s">
        <v>118</v>
      </c>
      <c r="G7" s="300"/>
    </row>
    <row r="8" spans="1:7" ht="30" x14ac:dyDescent="0.25">
      <c r="A8" s="306">
        <v>0.45833333333333331</v>
      </c>
      <c r="B8" s="307" t="s">
        <v>119</v>
      </c>
      <c r="C8" s="308">
        <v>29</v>
      </c>
      <c r="D8" s="308" t="s">
        <v>4</v>
      </c>
      <c r="E8" s="309" t="s">
        <v>109</v>
      </c>
      <c r="F8" s="310" t="s">
        <v>103</v>
      </c>
      <c r="G8" s="300"/>
    </row>
    <row r="9" spans="1:7" ht="30" x14ac:dyDescent="0.25">
      <c r="A9" s="306">
        <v>0.52083333333333337</v>
      </c>
      <c r="B9" s="307" t="s">
        <v>120</v>
      </c>
      <c r="C9" s="308">
        <v>34</v>
      </c>
      <c r="D9" s="308" t="s">
        <v>4</v>
      </c>
      <c r="E9" s="309" t="s">
        <v>109</v>
      </c>
      <c r="F9" s="310" t="s">
        <v>121</v>
      </c>
      <c r="G9" s="300"/>
    </row>
    <row r="10" spans="1:7" ht="30" x14ac:dyDescent="0.25">
      <c r="A10" s="306">
        <v>6.25E-2</v>
      </c>
      <c r="B10" s="307" t="s">
        <v>122</v>
      </c>
      <c r="C10" s="308">
        <v>70</v>
      </c>
      <c r="D10" s="308" t="s">
        <v>4</v>
      </c>
      <c r="E10" s="309" t="s">
        <v>109</v>
      </c>
      <c r="F10" s="310" t="s">
        <v>123</v>
      </c>
      <c r="G10" s="300"/>
    </row>
    <row r="11" spans="1:7" ht="30" x14ac:dyDescent="0.25">
      <c r="A11" s="306">
        <v>8.3333333333333329E-2</v>
      </c>
      <c r="B11" s="307" t="s">
        <v>124</v>
      </c>
      <c r="C11" s="308">
        <v>27</v>
      </c>
      <c r="D11" s="308" t="s">
        <v>4</v>
      </c>
      <c r="E11" s="309" t="s">
        <v>109</v>
      </c>
      <c r="F11" s="310" t="s">
        <v>125</v>
      </c>
      <c r="G11" s="300"/>
    </row>
    <row r="12" spans="1:7" ht="30" x14ac:dyDescent="0.25">
      <c r="A12" s="306">
        <v>0.16666666666666666</v>
      </c>
      <c r="B12" s="307" t="s">
        <v>126</v>
      </c>
      <c r="C12" s="308">
        <v>20</v>
      </c>
      <c r="D12" s="308" t="s">
        <v>4</v>
      </c>
      <c r="E12" s="309" t="s">
        <v>109</v>
      </c>
      <c r="F12" s="310" t="s">
        <v>127</v>
      </c>
      <c r="G12" s="300"/>
    </row>
    <row r="13" spans="1:7" ht="30" x14ac:dyDescent="0.25">
      <c r="A13" s="306">
        <v>0.1875</v>
      </c>
      <c r="B13" s="307" t="s">
        <v>128</v>
      </c>
      <c r="C13" s="308">
        <v>23</v>
      </c>
      <c r="D13" s="308" t="s">
        <v>4</v>
      </c>
      <c r="E13" s="309" t="s">
        <v>109</v>
      </c>
      <c r="F13" s="310" t="s">
        <v>31</v>
      </c>
      <c r="G13" s="300"/>
    </row>
    <row r="14" spans="1:7" ht="30" x14ac:dyDescent="0.25">
      <c r="A14" s="306">
        <v>0.25</v>
      </c>
      <c r="B14" s="307" t="s">
        <v>129</v>
      </c>
      <c r="C14" s="308">
        <v>46</v>
      </c>
      <c r="D14" s="308" t="s">
        <v>4</v>
      </c>
      <c r="E14" s="309" t="s">
        <v>109</v>
      </c>
      <c r="F14" s="310" t="s">
        <v>100</v>
      </c>
      <c r="G14" s="300"/>
    </row>
    <row r="15" spans="1:7" ht="30" customHeight="1" x14ac:dyDescent="0.25">
      <c r="A15" s="306">
        <v>0.25</v>
      </c>
      <c r="B15" s="307" t="s">
        <v>130</v>
      </c>
      <c r="C15" s="308">
        <v>127</v>
      </c>
      <c r="D15" s="308" t="s">
        <v>4</v>
      </c>
      <c r="E15" s="309" t="s">
        <v>109</v>
      </c>
      <c r="F15" s="310" t="s">
        <v>102</v>
      </c>
      <c r="G15" s="300"/>
    </row>
    <row r="16" spans="1:7" ht="30" x14ac:dyDescent="0.25">
      <c r="A16" s="306">
        <v>0.26041666666666669</v>
      </c>
      <c r="B16" s="307" t="s">
        <v>131</v>
      </c>
      <c r="C16" s="308">
        <v>25</v>
      </c>
      <c r="D16" s="308" t="s">
        <v>4</v>
      </c>
      <c r="E16" s="309" t="s">
        <v>109</v>
      </c>
      <c r="F16" s="310" t="s">
        <v>99</v>
      </c>
      <c r="G16" s="300"/>
    </row>
    <row r="17" spans="1:7" ht="21" customHeight="1" x14ac:dyDescent="0.25">
      <c r="A17" s="306">
        <v>0.29166666666666669</v>
      </c>
      <c r="B17" s="307" t="s">
        <v>132</v>
      </c>
      <c r="C17" s="308">
        <v>20</v>
      </c>
      <c r="D17" s="308" t="s">
        <v>4</v>
      </c>
      <c r="E17" s="309" t="s">
        <v>133</v>
      </c>
      <c r="F17" s="310" t="s">
        <v>31</v>
      </c>
      <c r="G17" s="300"/>
    </row>
    <row r="18" spans="1:7" ht="21" customHeight="1" x14ac:dyDescent="0.25">
      <c r="A18" s="314">
        <v>0.33333333333333331</v>
      </c>
      <c r="B18" s="315" t="s">
        <v>134</v>
      </c>
      <c r="C18" s="316">
        <v>47</v>
      </c>
      <c r="D18" s="316" t="s">
        <v>4</v>
      </c>
      <c r="E18" s="317" t="s">
        <v>133</v>
      </c>
      <c r="F18" s="318" t="s">
        <v>100</v>
      </c>
      <c r="G18" s="300"/>
    </row>
    <row r="19" spans="1:7" ht="21" customHeight="1" thickBot="1" x14ac:dyDescent="0.3">
      <c r="A19" s="319">
        <v>0.33333333333333331</v>
      </c>
      <c r="B19" s="320" t="s">
        <v>135</v>
      </c>
      <c r="C19" s="321">
        <v>35</v>
      </c>
      <c r="D19" s="321" t="s">
        <v>4</v>
      </c>
      <c r="E19" s="322" t="s">
        <v>133</v>
      </c>
      <c r="F19" s="323" t="s">
        <v>101</v>
      </c>
      <c r="G19" s="300"/>
    </row>
    <row r="20" spans="1:7" ht="15.75" thickBot="1" x14ac:dyDescent="0.3">
      <c r="A20" s="324"/>
      <c r="B20" s="325"/>
      <c r="C20" s="326"/>
      <c r="D20" s="327"/>
      <c r="E20" s="328"/>
      <c r="F20" s="329"/>
    </row>
    <row r="21" spans="1:7" x14ac:dyDescent="0.25">
      <c r="A21" s="330" t="s">
        <v>136</v>
      </c>
      <c r="B21" s="331" t="s">
        <v>137</v>
      </c>
      <c r="C21" s="332"/>
      <c r="D21" s="333" t="s">
        <v>138</v>
      </c>
      <c r="E21" s="334"/>
      <c r="F21" s="300"/>
    </row>
    <row r="22" spans="1:7" x14ac:dyDescent="0.25">
      <c r="A22" s="335" t="s">
        <v>139</v>
      </c>
      <c r="B22" s="336" t="s">
        <v>140</v>
      </c>
      <c r="C22" s="337"/>
      <c r="D22" s="338" t="s">
        <v>141</v>
      </c>
      <c r="E22" s="339"/>
      <c r="F22" s="300"/>
    </row>
    <row r="23" spans="1:7" x14ac:dyDescent="0.25">
      <c r="A23" s="335" t="s">
        <v>142</v>
      </c>
      <c r="B23" s="337" t="s">
        <v>143</v>
      </c>
      <c r="C23" s="337"/>
      <c r="D23" s="338" t="s">
        <v>144</v>
      </c>
      <c r="E23" s="340"/>
      <c r="F23" s="341"/>
    </row>
    <row r="24" spans="1:7" x14ac:dyDescent="0.25">
      <c r="A24" s="335" t="s">
        <v>145</v>
      </c>
      <c r="B24" s="342"/>
      <c r="C24" s="337"/>
      <c r="D24" s="338" t="s">
        <v>146</v>
      </c>
      <c r="E24" s="343" t="s">
        <v>147</v>
      </c>
      <c r="F24" s="341"/>
    </row>
    <row r="25" spans="1:7" x14ac:dyDescent="0.25">
      <c r="A25" s="344" t="s">
        <v>148</v>
      </c>
      <c r="B25" s="345" t="s">
        <v>149</v>
      </c>
      <c r="C25" s="346"/>
      <c r="D25" s="347" t="s">
        <v>148</v>
      </c>
      <c r="E25" s="348" t="s">
        <v>150</v>
      </c>
      <c r="F25" s="341"/>
    </row>
    <row r="26" spans="1:7" ht="15.75" thickBot="1" x14ac:dyDescent="0.3">
      <c r="A26" s="349" t="s">
        <v>151</v>
      </c>
      <c r="B26" s="350"/>
      <c r="C26" s="351"/>
      <c r="D26" s="352" t="s">
        <v>151</v>
      </c>
      <c r="E26" s="353"/>
      <c r="F26" s="341"/>
    </row>
    <row r="27" spans="1:7" x14ac:dyDescent="0.25">
      <c r="A27" s="330" t="s">
        <v>152</v>
      </c>
      <c r="B27" s="354"/>
      <c r="C27" s="332"/>
      <c r="D27" s="332" t="s">
        <v>153</v>
      </c>
      <c r="E27" s="334"/>
    </row>
    <row r="28" spans="1:7" x14ac:dyDescent="0.25">
      <c r="A28" s="335" t="s">
        <v>154</v>
      </c>
      <c r="B28" s="355"/>
      <c r="C28" s="337"/>
      <c r="D28" s="337" t="s">
        <v>155</v>
      </c>
      <c r="E28" s="348"/>
    </row>
    <row r="29" spans="1:7" x14ac:dyDescent="0.25">
      <c r="A29" s="335" t="s">
        <v>156</v>
      </c>
      <c r="B29" s="355"/>
      <c r="C29" s="337"/>
      <c r="D29" s="337" t="s">
        <v>157</v>
      </c>
      <c r="E29" s="356"/>
    </row>
    <row r="30" spans="1:7" x14ac:dyDescent="0.25">
      <c r="A30" s="335" t="s">
        <v>158</v>
      </c>
      <c r="B30" s="355"/>
      <c r="C30" s="337"/>
      <c r="D30" s="337" t="s">
        <v>159</v>
      </c>
      <c r="E30" s="348"/>
    </row>
    <row r="31" spans="1:7" x14ac:dyDescent="0.25">
      <c r="A31" s="344" t="s">
        <v>148</v>
      </c>
      <c r="B31" s="357"/>
      <c r="C31" s="345"/>
      <c r="D31" s="345" t="s">
        <v>160</v>
      </c>
      <c r="E31" s="358"/>
    </row>
    <row r="32" spans="1:7" ht="15.75" thickBot="1" x14ac:dyDescent="0.3">
      <c r="A32" s="349" t="s">
        <v>151</v>
      </c>
      <c r="B32" s="359"/>
      <c r="C32" s="360"/>
      <c r="D32" s="361" t="s">
        <v>148</v>
      </c>
      <c r="E32" s="362"/>
    </row>
    <row r="33" spans="2:5" x14ac:dyDescent="0.25">
      <c r="B33" s="363"/>
      <c r="E33" s="363"/>
    </row>
    <row r="34" spans="2:5" x14ac:dyDescent="0.25">
      <c r="B34" s="363"/>
      <c r="E34" s="363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1"/>
  <sheetViews>
    <sheetView tabSelected="1" topLeftCell="A15" zoomScale="120" zoomScaleNormal="120" workbookViewId="0">
      <selection activeCell="E31" sqref="E31"/>
    </sheetView>
    <sheetView topLeftCell="A8" workbookViewId="1">
      <selection activeCell="A22" sqref="A22:F33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29.140625" style="54" customWidth="1"/>
    <col min="6" max="6" width="8.42578125" style="22" bestFit="1" customWidth="1"/>
    <col min="7" max="7" width="4.28515625" hidden="1" customWidth="1"/>
    <col min="8" max="9" width="8.140625" style="54" hidden="1" customWidth="1"/>
    <col min="10" max="10" width="4.28515625" hidden="1" customWidth="1"/>
    <col min="11" max="12" width="8.140625" style="54" hidden="1" customWidth="1"/>
    <col min="13" max="13" width="5.28515625" customWidth="1"/>
    <col min="14" max="15" width="8.140625" style="54" customWidth="1"/>
    <col min="16" max="17" width="6.42578125" hidden="1" customWidth="1"/>
    <col min="18" max="18" width="9.42578125" customWidth="1"/>
    <col min="19" max="19" width="5.7109375" style="1" customWidth="1"/>
    <col min="20" max="23" width="3.42578125" customWidth="1"/>
    <col min="24" max="24" width="8.42578125" customWidth="1"/>
  </cols>
  <sheetData>
    <row r="1" spans="1:24" ht="16.5" thickBot="1" x14ac:dyDescent="0.3">
      <c r="A1" s="612" t="s">
        <v>165</v>
      </c>
      <c r="B1" s="612"/>
      <c r="C1" s="612"/>
      <c r="D1" s="612"/>
      <c r="E1" s="612"/>
      <c r="F1" s="613"/>
      <c r="G1" s="616" t="s">
        <v>19</v>
      </c>
      <c r="H1" s="617"/>
      <c r="I1" s="617"/>
      <c r="J1" s="617"/>
      <c r="K1" s="617"/>
      <c r="L1" s="617"/>
      <c r="M1" s="617"/>
      <c r="N1" s="617"/>
      <c r="O1" s="618"/>
    </row>
    <row r="2" spans="1:24" ht="16.5" thickBot="1" x14ac:dyDescent="0.3">
      <c r="A2" s="614"/>
      <c r="B2" s="614"/>
      <c r="C2" s="614"/>
      <c r="D2" s="614"/>
      <c r="E2" s="614"/>
      <c r="F2" s="615"/>
      <c r="G2" s="619" t="s">
        <v>8</v>
      </c>
      <c r="H2" s="568" t="s">
        <v>21</v>
      </c>
      <c r="I2" s="569"/>
      <c r="J2" s="578" t="s">
        <v>8</v>
      </c>
      <c r="K2" s="580" t="s">
        <v>20</v>
      </c>
      <c r="L2" s="581"/>
      <c r="M2" s="570" t="s">
        <v>8</v>
      </c>
      <c r="N2" s="572" t="s">
        <v>4</v>
      </c>
      <c r="O2" s="573"/>
      <c r="P2" s="582" t="s">
        <v>9</v>
      </c>
      <c r="Q2" s="583"/>
      <c r="R2" s="584"/>
      <c r="S2" s="42"/>
      <c r="T2" s="585" t="s">
        <v>5</v>
      </c>
      <c r="U2" s="587" t="s">
        <v>6</v>
      </c>
      <c r="V2" s="574" t="s">
        <v>7</v>
      </c>
      <c r="W2" s="574" t="s">
        <v>24</v>
      </c>
      <c r="X2" s="576" t="s">
        <v>23</v>
      </c>
    </row>
    <row r="3" spans="1:24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620"/>
      <c r="H3" s="34" t="s">
        <v>13</v>
      </c>
      <c r="I3" s="35" t="s">
        <v>14</v>
      </c>
      <c r="J3" s="579"/>
      <c r="K3" s="36" t="s">
        <v>13</v>
      </c>
      <c r="L3" s="37" t="s">
        <v>14</v>
      </c>
      <c r="M3" s="57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586"/>
      <c r="U3" s="588"/>
      <c r="V3" s="575"/>
      <c r="W3" s="575"/>
      <c r="X3" s="577"/>
    </row>
    <row r="4" spans="1:24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</row>
    <row r="5" spans="1:24" ht="33.75" x14ac:dyDescent="0.25">
      <c r="A5" s="282">
        <v>0.375</v>
      </c>
      <c r="B5" s="293" t="s">
        <v>73</v>
      </c>
      <c r="C5" s="279">
        <v>48</v>
      </c>
      <c r="D5" s="280" t="s">
        <v>4</v>
      </c>
      <c r="E5" s="278" t="s">
        <v>72</v>
      </c>
      <c r="F5" s="281" t="s">
        <v>103</v>
      </c>
      <c r="G5" s="32" t="s">
        <v>10</v>
      </c>
      <c r="H5" s="283" t="s">
        <v>10</v>
      </c>
      <c r="I5" s="284" t="s">
        <v>10</v>
      </c>
      <c r="J5" s="33" t="s">
        <v>10</v>
      </c>
      <c r="K5" s="283" t="s">
        <v>10</v>
      </c>
      <c r="L5" s="284" t="s">
        <v>10</v>
      </c>
      <c r="M5" s="102"/>
      <c r="N5" s="283"/>
      <c r="O5" s="284"/>
      <c r="P5" s="38" t="s">
        <v>10</v>
      </c>
      <c r="Q5" s="39" t="s">
        <v>10</v>
      </c>
      <c r="R5" s="98"/>
      <c r="S5" s="285" t="s">
        <v>10</v>
      </c>
      <c r="T5" s="286" t="s">
        <v>10</v>
      </c>
      <c r="U5" s="287" t="s">
        <v>10</v>
      </c>
      <c r="V5" s="288" t="s">
        <v>10</v>
      </c>
      <c r="W5" s="288" t="s">
        <v>10</v>
      </c>
      <c r="X5" s="289" t="s">
        <v>10</v>
      </c>
    </row>
    <row r="6" spans="1:24" ht="22.5" x14ac:dyDescent="0.25">
      <c r="A6" s="282">
        <v>0.38541666666666669</v>
      </c>
      <c r="B6" s="293" t="s">
        <v>76</v>
      </c>
      <c r="C6" s="279">
        <v>25</v>
      </c>
      <c r="D6" s="280" t="s">
        <v>4</v>
      </c>
      <c r="E6" s="278" t="s">
        <v>72</v>
      </c>
      <c r="F6" s="281" t="s">
        <v>161</v>
      </c>
      <c r="G6" s="32" t="s">
        <v>10</v>
      </c>
      <c r="H6" s="283" t="s">
        <v>10</v>
      </c>
      <c r="I6" s="284" t="s">
        <v>10</v>
      </c>
      <c r="J6" s="33" t="s">
        <v>10</v>
      </c>
      <c r="K6" s="283" t="s">
        <v>10</v>
      </c>
      <c r="L6" s="284" t="s">
        <v>10</v>
      </c>
      <c r="M6" s="102"/>
      <c r="N6" s="283"/>
      <c r="O6" s="284"/>
      <c r="P6" s="38" t="s">
        <v>10</v>
      </c>
      <c r="Q6" s="39" t="s">
        <v>10</v>
      </c>
      <c r="R6" s="98"/>
      <c r="S6" s="285" t="s">
        <v>10</v>
      </c>
      <c r="T6" s="286" t="s">
        <v>10</v>
      </c>
      <c r="U6" s="287" t="s">
        <v>10</v>
      </c>
      <c r="V6" s="288" t="s">
        <v>10</v>
      </c>
      <c r="W6" s="288" t="s">
        <v>10</v>
      </c>
      <c r="X6" s="289" t="s">
        <v>10</v>
      </c>
    </row>
    <row r="7" spans="1:24" ht="22.5" x14ac:dyDescent="0.25">
      <c r="A7" s="282">
        <v>0.39583333333333331</v>
      </c>
      <c r="B7" s="293" t="s">
        <v>97</v>
      </c>
      <c r="C7" s="279">
        <v>43</v>
      </c>
      <c r="D7" s="280" t="s">
        <v>4</v>
      </c>
      <c r="E7" s="278" t="s">
        <v>72</v>
      </c>
      <c r="F7" s="281" t="s">
        <v>112</v>
      </c>
      <c r="G7" s="32" t="s">
        <v>10</v>
      </c>
      <c r="H7" s="283" t="s">
        <v>10</v>
      </c>
      <c r="I7" s="284" t="s">
        <v>10</v>
      </c>
      <c r="J7" s="33" t="s">
        <v>10</v>
      </c>
      <c r="K7" s="283" t="s">
        <v>10</v>
      </c>
      <c r="L7" s="284" t="s">
        <v>10</v>
      </c>
      <c r="M7" s="102"/>
      <c r="N7" s="283"/>
      <c r="O7" s="284"/>
      <c r="P7" s="38" t="s">
        <v>10</v>
      </c>
      <c r="Q7" s="39" t="s">
        <v>10</v>
      </c>
      <c r="R7" s="98"/>
      <c r="S7" s="285" t="s">
        <v>10</v>
      </c>
      <c r="T7" s="286" t="s">
        <v>10</v>
      </c>
      <c r="U7" s="287" t="s">
        <v>10</v>
      </c>
      <c r="V7" s="288" t="s">
        <v>10</v>
      </c>
      <c r="W7" s="288" t="s">
        <v>10</v>
      </c>
      <c r="X7" s="289" t="s">
        <v>10</v>
      </c>
    </row>
    <row r="8" spans="1:24" ht="21" customHeight="1" thickBot="1" x14ac:dyDescent="0.3">
      <c r="A8" s="364">
        <v>0.41666666666666669</v>
      </c>
      <c r="B8" s="365" t="s">
        <v>74</v>
      </c>
      <c r="C8" s="366">
        <v>84</v>
      </c>
      <c r="D8" s="367" t="s">
        <v>26</v>
      </c>
      <c r="E8" s="368" t="s">
        <v>75</v>
      </c>
      <c r="F8" s="369" t="s">
        <v>115</v>
      </c>
      <c r="G8" s="370" t="s">
        <v>10</v>
      </c>
      <c r="H8" s="371" t="s">
        <v>10</v>
      </c>
      <c r="I8" s="372" t="s">
        <v>10</v>
      </c>
      <c r="J8" s="370" t="s">
        <v>10</v>
      </c>
      <c r="K8" s="371" t="s">
        <v>10</v>
      </c>
      <c r="L8" s="372" t="s">
        <v>10</v>
      </c>
      <c r="M8" s="370" t="s">
        <v>10</v>
      </c>
      <c r="N8" s="371" t="s">
        <v>10</v>
      </c>
      <c r="O8" s="372" t="s">
        <v>10</v>
      </c>
      <c r="P8" s="373" t="s">
        <v>10</v>
      </c>
      <c r="Q8" s="373" t="s">
        <v>10</v>
      </c>
      <c r="R8" s="373" t="s">
        <v>10</v>
      </c>
      <c r="S8" s="374" t="s">
        <v>10</v>
      </c>
      <c r="T8" s="375" t="s">
        <v>10</v>
      </c>
      <c r="U8" s="376" t="s">
        <v>10</v>
      </c>
      <c r="V8" s="377" t="s">
        <v>10</v>
      </c>
      <c r="W8" s="377" t="s">
        <v>10</v>
      </c>
      <c r="X8" s="378" t="s">
        <v>10</v>
      </c>
    </row>
    <row r="9" spans="1:24" ht="22.5" x14ac:dyDescent="0.25">
      <c r="A9" s="393">
        <v>0.4375</v>
      </c>
      <c r="B9" s="394" t="s">
        <v>70</v>
      </c>
      <c r="C9" s="395">
        <v>77</v>
      </c>
      <c r="D9" s="396" t="s">
        <v>4</v>
      </c>
      <c r="E9" s="397" t="s">
        <v>83</v>
      </c>
      <c r="F9" s="398" t="s">
        <v>118</v>
      </c>
      <c r="G9" s="399" t="s">
        <v>10</v>
      </c>
      <c r="H9" s="400" t="s">
        <v>10</v>
      </c>
      <c r="I9" s="401" t="s">
        <v>10</v>
      </c>
      <c r="J9" s="402" t="s">
        <v>10</v>
      </c>
      <c r="K9" s="400" t="s">
        <v>10</v>
      </c>
      <c r="L9" s="401" t="s">
        <v>10</v>
      </c>
      <c r="M9" s="403"/>
      <c r="N9" s="400"/>
      <c r="O9" s="401"/>
      <c r="P9" s="404" t="s">
        <v>10</v>
      </c>
      <c r="Q9" s="405" t="s">
        <v>10</v>
      </c>
      <c r="R9" s="406"/>
      <c r="S9" s="407" t="s">
        <v>10</v>
      </c>
      <c r="T9" s="408" t="s">
        <v>10</v>
      </c>
      <c r="U9" s="409" t="s">
        <v>10</v>
      </c>
      <c r="V9" s="410" t="s">
        <v>10</v>
      </c>
      <c r="W9" s="410" t="s">
        <v>10</v>
      </c>
      <c r="X9" s="411" t="s">
        <v>10</v>
      </c>
    </row>
    <row r="10" spans="1:24" ht="16.5" customHeight="1" x14ac:dyDescent="0.25">
      <c r="A10" s="412" t="s">
        <v>77</v>
      </c>
      <c r="B10" s="478" t="s">
        <v>78</v>
      </c>
      <c r="C10" s="62" t="s">
        <v>77</v>
      </c>
      <c r="D10" s="62" t="s">
        <v>77</v>
      </c>
      <c r="E10" s="62" t="s">
        <v>77</v>
      </c>
      <c r="F10" s="130"/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290"/>
      <c r="N10" s="17"/>
      <c r="O10" s="18"/>
      <c r="P10" s="38" t="s">
        <v>10</v>
      </c>
      <c r="Q10" s="39" t="s">
        <v>10</v>
      </c>
      <c r="R10" s="291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16" t="s">
        <v>10</v>
      </c>
    </row>
    <row r="11" spans="1:24" ht="16.5" customHeight="1" thickBot="1" x14ac:dyDescent="0.3">
      <c r="A11" s="413" t="s">
        <v>77</v>
      </c>
      <c r="B11" s="479" t="s">
        <v>79</v>
      </c>
      <c r="C11" s="414" t="s">
        <v>77</v>
      </c>
      <c r="D11" s="414" t="s">
        <v>77</v>
      </c>
      <c r="E11" s="414" t="s">
        <v>77</v>
      </c>
      <c r="F11" s="415"/>
      <c r="G11" s="416" t="s">
        <v>10</v>
      </c>
      <c r="H11" s="417" t="s">
        <v>10</v>
      </c>
      <c r="I11" s="418" t="s">
        <v>10</v>
      </c>
      <c r="J11" s="419" t="s">
        <v>10</v>
      </c>
      <c r="K11" s="417" t="s">
        <v>10</v>
      </c>
      <c r="L11" s="418" t="s">
        <v>10</v>
      </c>
      <c r="M11" s="420"/>
      <c r="N11" s="417"/>
      <c r="O11" s="418"/>
      <c r="P11" s="421" t="s">
        <v>10</v>
      </c>
      <c r="Q11" s="422" t="s">
        <v>10</v>
      </c>
      <c r="R11" s="423"/>
      <c r="S11" s="424" t="s">
        <v>10</v>
      </c>
      <c r="T11" s="425" t="s">
        <v>10</v>
      </c>
      <c r="U11" s="426" t="s">
        <v>10</v>
      </c>
      <c r="V11" s="427" t="s">
        <v>10</v>
      </c>
      <c r="W11" s="427" t="s">
        <v>10</v>
      </c>
      <c r="X11" s="428" t="s">
        <v>10</v>
      </c>
    </row>
    <row r="12" spans="1:24" ht="16.5" hidden="1" customHeight="1" thickBot="1" x14ac:dyDescent="0.3">
      <c r="A12" s="459" t="s">
        <v>77</v>
      </c>
      <c r="B12" s="460" t="s">
        <v>80</v>
      </c>
      <c r="C12" s="461" t="s">
        <v>77</v>
      </c>
      <c r="D12" s="461" t="s">
        <v>77</v>
      </c>
      <c r="E12" s="461" t="s">
        <v>77</v>
      </c>
      <c r="F12" s="462"/>
      <c r="G12" s="463" t="s">
        <v>10</v>
      </c>
      <c r="H12" s="417" t="s">
        <v>10</v>
      </c>
      <c r="I12" s="418" t="s">
        <v>10</v>
      </c>
      <c r="J12" s="464" t="s">
        <v>10</v>
      </c>
      <c r="K12" s="417" t="s">
        <v>10</v>
      </c>
      <c r="L12" s="418" t="s">
        <v>10</v>
      </c>
      <c r="M12" s="465"/>
      <c r="N12" s="417"/>
      <c r="O12" s="418"/>
      <c r="P12" s="466" t="s">
        <v>10</v>
      </c>
      <c r="Q12" s="467" t="s">
        <v>10</v>
      </c>
      <c r="R12" s="468"/>
      <c r="S12" s="469" t="s">
        <v>10</v>
      </c>
      <c r="T12" s="470" t="s">
        <v>10</v>
      </c>
      <c r="U12" s="471" t="s">
        <v>10</v>
      </c>
      <c r="V12" s="472" t="s">
        <v>10</v>
      </c>
      <c r="W12" s="472" t="s">
        <v>10</v>
      </c>
      <c r="X12" s="473" t="s">
        <v>10</v>
      </c>
    </row>
    <row r="13" spans="1:24" ht="16.5" hidden="1" customHeight="1" x14ac:dyDescent="0.25">
      <c r="A13" s="379" t="s">
        <v>77</v>
      </c>
      <c r="B13" s="380" t="s">
        <v>81</v>
      </c>
      <c r="C13" s="379" t="s">
        <v>77</v>
      </c>
      <c r="D13" s="379" t="s">
        <v>77</v>
      </c>
      <c r="E13" s="379" t="s">
        <v>77</v>
      </c>
      <c r="F13" s="381"/>
      <c r="G13" s="382" t="s">
        <v>10</v>
      </c>
      <c r="H13" s="17" t="s">
        <v>10</v>
      </c>
      <c r="I13" s="18" t="s">
        <v>10</v>
      </c>
      <c r="J13" s="383" t="s">
        <v>10</v>
      </c>
      <c r="K13" s="17" t="s">
        <v>10</v>
      </c>
      <c r="L13" s="18" t="s">
        <v>10</v>
      </c>
      <c r="M13" s="384"/>
      <c r="N13" s="17"/>
      <c r="O13" s="18"/>
      <c r="P13" s="385" t="s">
        <v>10</v>
      </c>
      <c r="Q13" s="386" t="s">
        <v>10</v>
      </c>
      <c r="R13" s="387"/>
      <c r="S13" s="388" t="s">
        <v>10</v>
      </c>
      <c r="T13" s="389" t="s">
        <v>10</v>
      </c>
      <c r="U13" s="390" t="s">
        <v>10</v>
      </c>
      <c r="V13" s="391" t="s">
        <v>10</v>
      </c>
      <c r="W13" s="391" t="s">
        <v>10</v>
      </c>
      <c r="X13" s="392" t="s">
        <v>10</v>
      </c>
    </row>
    <row r="14" spans="1:24" ht="22.5" x14ac:dyDescent="0.25">
      <c r="A14" s="282">
        <v>0.45833333333333331</v>
      </c>
      <c r="B14" s="293" t="s">
        <v>82</v>
      </c>
      <c r="C14" s="279">
        <v>29</v>
      </c>
      <c r="D14" s="280" t="s">
        <v>4</v>
      </c>
      <c r="E14" s="278" t="s">
        <v>72</v>
      </c>
      <c r="F14" s="281" t="s">
        <v>103</v>
      </c>
      <c r="G14" s="32" t="s">
        <v>10</v>
      </c>
      <c r="H14" s="283" t="s">
        <v>10</v>
      </c>
      <c r="I14" s="284" t="s">
        <v>10</v>
      </c>
      <c r="J14" s="33" t="s">
        <v>10</v>
      </c>
      <c r="K14" s="283" t="s">
        <v>10</v>
      </c>
      <c r="L14" s="284" t="s">
        <v>10</v>
      </c>
      <c r="M14" s="102"/>
      <c r="N14" s="283"/>
      <c r="O14" s="284"/>
      <c r="P14" s="38" t="s">
        <v>10</v>
      </c>
      <c r="Q14" s="39" t="s">
        <v>10</v>
      </c>
      <c r="R14" s="98"/>
      <c r="S14" s="285" t="s">
        <v>10</v>
      </c>
      <c r="T14" s="286" t="s">
        <v>10</v>
      </c>
      <c r="U14" s="287" t="s">
        <v>10</v>
      </c>
      <c r="V14" s="288" t="s">
        <v>10</v>
      </c>
      <c r="W14" s="288" t="s">
        <v>10</v>
      </c>
      <c r="X14" s="289" t="s">
        <v>10</v>
      </c>
    </row>
    <row r="15" spans="1:24" ht="23.25" thickBot="1" x14ac:dyDescent="0.3">
      <c r="A15" s="429">
        <v>0.52083333333333337</v>
      </c>
      <c r="B15" s="476" t="s">
        <v>96</v>
      </c>
      <c r="C15" s="430">
        <v>34</v>
      </c>
      <c r="D15" s="431" t="s">
        <v>4</v>
      </c>
      <c r="E15" s="432" t="s">
        <v>72</v>
      </c>
      <c r="F15" s="433" t="s">
        <v>121</v>
      </c>
      <c r="G15" s="434" t="s">
        <v>10</v>
      </c>
      <c r="H15" s="435" t="s">
        <v>10</v>
      </c>
      <c r="I15" s="436" t="s">
        <v>10</v>
      </c>
      <c r="J15" s="437" t="s">
        <v>10</v>
      </c>
      <c r="K15" s="435" t="s">
        <v>10</v>
      </c>
      <c r="L15" s="436" t="s">
        <v>10</v>
      </c>
      <c r="M15" s="438"/>
      <c r="N15" s="435"/>
      <c r="O15" s="436"/>
      <c r="P15" s="439" t="s">
        <v>10</v>
      </c>
      <c r="Q15" s="440" t="s">
        <v>10</v>
      </c>
      <c r="R15" s="441"/>
      <c r="S15" s="442" t="s">
        <v>10</v>
      </c>
      <c r="T15" s="443" t="s">
        <v>10</v>
      </c>
      <c r="U15" s="444" t="s">
        <v>10</v>
      </c>
      <c r="V15" s="445" t="s">
        <v>10</v>
      </c>
      <c r="W15" s="445" t="s">
        <v>10</v>
      </c>
      <c r="X15" s="446" t="s">
        <v>10</v>
      </c>
    </row>
    <row r="16" spans="1:24" ht="22.5" x14ac:dyDescent="0.25">
      <c r="A16" s="393">
        <v>6.25E-2</v>
      </c>
      <c r="B16" s="394" t="s">
        <v>94</v>
      </c>
      <c r="C16" s="395">
        <v>70</v>
      </c>
      <c r="D16" s="396" t="s">
        <v>4</v>
      </c>
      <c r="E16" s="397" t="s">
        <v>72</v>
      </c>
      <c r="F16" s="398" t="s">
        <v>123</v>
      </c>
      <c r="G16" s="399" t="s">
        <v>10</v>
      </c>
      <c r="H16" s="400" t="s">
        <v>10</v>
      </c>
      <c r="I16" s="401" t="s">
        <v>10</v>
      </c>
      <c r="J16" s="402" t="s">
        <v>10</v>
      </c>
      <c r="K16" s="400" t="s">
        <v>10</v>
      </c>
      <c r="L16" s="401" t="s">
        <v>10</v>
      </c>
      <c r="M16" s="403"/>
      <c r="N16" s="400"/>
      <c r="O16" s="401"/>
      <c r="P16" s="404" t="s">
        <v>10</v>
      </c>
      <c r="Q16" s="405" t="s">
        <v>10</v>
      </c>
      <c r="R16" s="406"/>
      <c r="S16" s="407" t="s">
        <v>10</v>
      </c>
      <c r="T16" s="408" t="s">
        <v>10</v>
      </c>
      <c r="U16" s="409" t="s">
        <v>10</v>
      </c>
      <c r="V16" s="410" t="s">
        <v>10</v>
      </c>
      <c r="W16" s="410" t="s">
        <v>10</v>
      </c>
      <c r="X16" s="411" t="s">
        <v>10</v>
      </c>
    </row>
    <row r="17" spans="1:24" ht="16.5" customHeight="1" x14ac:dyDescent="0.25">
      <c r="A17" s="412" t="s">
        <v>77</v>
      </c>
      <c r="B17" s="478" t="s">
        <v>78</v>
      </c>
      <c r="C17" s="62" t="s">
        <v>77</v>
      </c>
      <c r="D17" s="62" t="s">
        <v>77</v>
      </c>
      <c r="E17" s="62" t="s">
        <v>77</v>
      </c>
      <c r="F17" s="130"/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290"/>
      <c r="N17" s="17"/>
      <c r="O17" s="18"/>
      <c r="P17" s="38" t="s">
        <v>10</v>
      </c>
      <c r="Q17" s="39" t="s">
        <v>10</v>
      </c>
      <c r="R17" s="291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16" t="s">
        <v>10</v>
      </c>
    </row>
    <row r="18" spans="1:24" ht="16.5" customHeight="1" thickBot="1" x14ac:dyDescent="0.3">
      <c r="A18" s="413" t="s">
        <v>77</v>
      </c>
      <c r="B18" s="479" t="s">
        <v>79</v>
      </c>
      <c r="C18" s="414" t="s">
        <v>77</v>
      </c>
      <c r="D18" s="414" t="s">
        <v>77</v>
      </c>
      <c r="E18" s="414" t="s">
        <v>77</v>
      </c>
      <c r="F18" s="415"/>
      <c r="G18" s="416" t="s">
        <v>10</v>
      </c>
      <c r="H18" s="417" t="s">
        <v>10</v>
      </c>
      <c r="I18" s="418" t="s">
        <v>10</v>
      </c>
      <c r="J18" s="419" t="s">
        <v>10</v>
      </c>
      <c r="K18" s="417" t="s">
        <v>10</v>
      </c>
      <c r="L18" s="418" t="s">
        <v>10</v>
      </c>
      <c r="M18" s="420"/>
      <c r="N18" s="417"/>
      <c r="O18" s="418"/>
      <c r="P18" s="421" t="s">
        <v>10</v>
      </c>
      <c r="Q18" s="422" t="s">
        <v>10</v>
      </c>
      <c r="R18" s="423"/>
      <c r="S18" s="424" t="s">
        <v>10</v>
      </c>
      <c r="T18" s="425" t="s">
        <v>10</v>
      </c>
      <c r="U18" s="426" t="s">
        <v>10</v>
      </c>
      <c r="V18" s="427" t="s">
        <v>10</v>
      </c>
      <c r="W18" s="427" t="s">
        <v>10</v>
      </c>
      <c r="X18" s="428" t="s">
        <v>10</v>
      </c>
    </row>
    <row r="19" spans="1:24" ht="23.25" customHeight="1" x14ac:dyDescent="0.25">
      <c r="A19" s="447">
        <v>8.3333333333333329E-2</v>
      </c>
      <c r="B19" s="477" t="s">
        <v>162</v>
      </c>
      <c r="C19" s="448">
        <v>27</v>
      </c>
      <c r="D19" s="449" t="s">
        <v>4</v>
      </c>
      <c r="E19" s="450" t="s">
        <v>72</v>
      </c>
      <c r="F19" s="451" t="s">
        <v>125</v>
      </c>
      <c r="G19" s="382" t="s">
        <v>10</v>
      </c>
      <c r="H19" s="283" t="s">
        <v>10</v>
      </c>
      <c r="I19" s="284" t="s">
        <v>10</v>
      </c>
      <c r="J19" s="383" t="s">
        <v>10</v>
      </c>
      <c r="K19" s="283" t="s">
        <v>10</v>
      </c>
      <c r="L19" s="284" t="s">
        <v>10</v>
      </c>
      <c r="M19" s="452"/>
      <c r="N19" s="283"/>
      <c r="O19" s="284"/>
      <c r="P19" s="385" t="s">
        <v>10</v>
      </c>
      <c r="Q19" s="386" t="s">
        <v>10</v>
      </c>
      <c r="R19" s="453"/>
      <c r="S19" s="454" t="s">
        <v>10</v>
      </c>
      <c r="T19" s="455" t="s">
        <v>10</v>
      </c>
      <c r="U19" s="456" t="s">
        <v>10</v>
      </c>
      <c r="V19" s="457" t="s">
        <v>10</v>
      </c>
      <c r="W19" s="457" t="s">
        <v>10</v>
      </c>
      <c r="X19" s="458" t="s">
        <v>10</v>
      </c>
    </row>
    <row r="20" spans="1:24" ht="27.75" customHeight="1" x14ac:dyDescent="0.25">
      <c r="A20" s="609" t="s">
        <v>163</v>
      </c>
      <c r="B20" s="610"/>
      <c r="C20" s="610"/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1"/>
    </row>
    <row r="21" spans="1:24" ht="27" customHeight="1" x14ac:dyDescent="0.25">
      <c r="A21" s="609" t="s">
        <v>164</v>
      </c>
      <c r="B21" s="610"/>
      <c r="C21" s="610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10"/>
      <c r="T21" s="610"/>
      <c r="U21" s="610"/>
      <c r="V21" s="610"/>
      <c r="W21" s="610"/>
      <c r="X21" s="611"/>
    </row>
    <row r="22" spans="1:24" ht="24" customHeight="1" x14ac:dyDescent="0.25">
      <c r="A22" s="282">
        <v>0.16666666666666666</v>
      </c>
      <c r="B22" s="293" t="s">
        <v>104</v>
      </c>
      <c r="C22" s="279">
        <v>20</v>
      </c>
      <c r="D22" s="280" t="s">
        <v>4</v>
      </c>
      <c r="E22" s="292" t="s">
        <v>72</v>
      </c>
      <c r="F22" s="281" t="s">
        <v>31</v>
      </c>
      <c r="G22" s="32" t="s">
        <v>10</v>
      </c>
      <c r="H22" s="283" t="s">
        <v>10</v>
      </c>
      <c r="I22" s="284" t="s">
        <v>10</v>
      </c>
      <c r="J22" s="33" t="s">
        <v>10</v>
      </c>
      <c r="K22" s="283" t="s">
        <v>10</v>
      </c>
      <c r="L22" s="284" t="s">
        <v>10</v>
      </c>
      <c r="M22" s="102"/>
      <c r="N22" s="283"/>
      <c r="O22" s="284"/>
      <c r="P22" s="38" t="s">
        <v>10</v>
      </c>
      <c r="Q22" s="39" t="s">
        <v>10</v>
      </c>
      <c r="R22" s="98"/>
      <c r="S22" s="285" t="s">
        <v>10</v>
      </c>
      <c r="T22" s="286" t="s">
        <v>10</v>
      </c>
      <c r="U22" s="287" t="s">
        <v>10</v>
      </c>
      <c r="V22" s="288" t="s">
        <v>10</v>
      </c>
      <c r="W22" s="288" t="s">
        <v>10</v>
      </c>
      <c r="X22" s="289" t="s">
        <v>10</v>
      </c>
    </row>
    <row r="23" spans="1:24" ht="29.25" x14ac:dyDescent="0.25">
      <c r="A23" s="282">
        <v>0.1875</v>
      </c>
      <c r="B23" s="293" t="s">
        <v>93</v>
      </c>
      <c r="C23" s="279">
        <v>23</v>
      </c>
      <c r="D23" s="280" t="s">
        <v>4</v>
      </c>
      <c r="E23" s="292" t="s">
        <v>90</v>
      </c>
      <c r="F23" s="281" t="s">
        <v>31</v>
      </c>
      <c r="G23" s="32" t="s">
        <v>10</v>
      </c>
      <c r="H23" s="283" t="s">
        <v>10</v>
      </c>
      <c r="I23" s="284" t="s">
        <v>10</v>
      </c>
      <c r="J23" s="33" t="s">
        <v>10</v>
      </c>
      <c r="K23" s="283" t="s">
        <v>10</v>
      </c>
      <c r="L23" s="284" t="s">
        <v>10</v>
      </c>
      <c r="M23" s="102"/>
      <c r="N23" s="283"/>
      <c r="O23" s="284"/>
      <c r="P23" s="38" t="s">
        <v>10</v>
      </c>
      <c r="Q23" s="39" t="s">
        <v>10</v>
      </c>
      <c r="R23" s="98"/>
      <c r="S23" s="285" t="s">
        <v>10</v>
      </c>
      <c r="T23" s="286" t="s">
        <v>10</v>
      </c>
      <c r="U23" s="287" t="s">
        <v>10</v>
      </c>
      <c r="V23" s="288" t="s">
        <v>10</v>
      </c>
      <c r="W23" s="288" t="s">
        <v>10</v>
      </c>
      <c r="X23" s="289" t="s">
        <v>10</v>
      </c>
    </row>
    <row r="24" spans="1:24" ht="30" thickBot="1" x14ac:dyDescent="0.3">
      <c r="A24" s="429">
        <v>0.25</v>
      </c>
      <c r="B24" s="476" t="s">
        <v>84</v>
      </c>
      <c r="C24" s="430">
        <v>46</v>
      </c>
      <c r="D24" s="431" t="s">
        <v>4</v>
      </c>
      <c r="E24" s="474" t="s">
        <v>89</v>
      </c>
      <c r="F24" s="433" t="s">
        <v>100</v>
      </c>
      <c r="G24" s="434" t="s">
        <v>10</v>
      </c>
      <c r="H24" s="435" t="s">
        <v>10</v>
      </c>
      <c r="I24" s="436" t="s">
        <v>10</v>
      </c>
      <c r="J24" s="437" t="s">
        <v>10</v>
      </c>
      <c r="K24" s="435" t="s">
        <v>10</v>
      </c>
      <c r="L24" s="436" t="s">
        <v>10</v>
      </c>
      <c r="M24" s="438"/>
      <c r="N24" s="435"/>
      <c r="O24" s="436"/>
      <c r="P24" s="439" t="s">
        <v>10</v>
      </c>
      <c r="Q24" s="440" t="s">
        <v>10</v>
      </c>
      <c r="R24" s="441"/>
      <c r="S24" s="442" t="s">
        <v>10</v>
      </c>
      <c r="T24" s="443" t="s">
        <v>10</v>
      </c>
      <c r="U24" s="444" t="s">
        <v>10</v>
      </c>
      <c r="V24" s="445" t="s">
        <v>10</v>
      </c>
      <c r="W24" s="445" t="s">
        <v>10</v>
      </c>
      <c r="X24" s="446" t="s">
        <v>10</v>
      </c>
    </row>
    <row r="25" spans="1:24" ht="42" customHeight="1" x14ac:dyDescent="0.25">
      <c r="A25" s="393">
        <v>0.25</v>
      </c>
      <c r="B25" s="394" t="s">
        <v>71</v>
      </c>
      <c r="C25" s="395">
        <v>127</v>
      </c>
      <c r="D25" s="475" t="s">
        <v>87</v>
      </c>
      <c r="E25" s="397" t="s">
        <v>98</v>
      </c>
      <c r="F25" s="398" t="s">
        <v>102</v>
      </c>
      <c r="G25" s="399" t="s">
        <v>10</v>
      </c>
      <c r="H25" s="400" t="s">
        <v>10</v>
      </c>
      <c r="I25" s="401" t="s">
        <v>10</v>
      </c>
      <c r="J25" s="402" t="s">
        <v>10</v>
      </c>
      <c r="K25" s="400" t="s">
        <v>10</v>
      </c>
      <c r="L25" s="401" t="s">
        <v>10</v>
      </c>
      <c r="M25" s="403"/>
      <c r="N25" s="400"/>
      <c r="O25" s="401"/>
      <c r="P25" s="404" t="s">
        <v>10</v>
      </c>
      <c r="Q25" s="405" t="s">
        <v>10</v>
      </c>
      <c r="R25" s="406"/>
      <c r="S25" s="407" t="s">
        <v>10</v>
      </c>
      <c r="T25" s="408" t="s">
        <v>10</v>
      </c>
      <c r="U25" s="409" t="s">
        <v>10</v>
      </c>
      <c r="V25" s="410" t="s">
        <v>10</v>
      </c>
      <c r="W25" s="410" t="s">
        <v>10</v>
      </c>
      <c r="X25" s="411" t="s">
        <v>10</v>
      </c>
    </row>
    <row r="26" spans="1:24" ht="16.5" customHeight="1" x14ac:dyDescent="0.25">
      <c r="A26" s="412" t="s">
        <v>77</v>
      </c>
      <c r="B26" s="478" t="s">
        <v>78</v>
      </c>
      <c r="C26" s="62" t="s">
        <v>77</v>
      </c>
      <c r="D26" s="62" t="s">
        <v>77</v>
      </c>
      <c r="E26" s="62" t="s">
        <v>77</v>
      </c>
      <c r="F26" s="130"/>
      <c r="G26" s="32" t="s">
        <v>10</v>
      </c>
      <c r="H26" s="17" t="s">
        <v>10</v>
      </c>
      <c r="I26" s="18" t="s">
        <v>10</v>
      </c>
      <c r="J26" s="33" t="s">
        <v>10</v>
      </c>
      <c r="K26" s="17" t="s">
        <v>10</v>
      </c>
      <c r="L26" s="18" t="s">
        <v>10</v>
      </c>
      <c r="M26" s="290"/>
      <c r="N26" s="17"/>
      <c r="O26" s="18"/>
      <c r="P26" s="38" t="s">
        <v>10</v>
      </c>
      <c r="Q26" s="39" t="s">
        <v>10</v>
      </c>
      <c r="R26" s="291"/>
      <c r="S26" s="13" t="s">
        <v>10</v>
      </c>
      <c r="T26" s="27" t="s">
        <v>10</v>
      </c>
      <c r="U26" s="28" t="s">
        <v>10</v>
      </c>
      <c r="V26" s="29" t="s">
        <v>10</v>
      </c>
      <c r="W26" s="29" t="s">
        <v>10</v>
      </c>
      <c r="X26" s="16" t="s">
        <v>10</v>
      </c>
    </row>
    <row r="27" spans="1:24" ht="16.5" customHeight="1" x14ac:dyDescent="0.25">
      <c r="A27" s="412" t="s">
        <v>77</v>
      </c>
      <c r="B27" s="478" t="s">
        <v>79</v>
      </c>
      <c r="C27" s="62" t="s">
        <v>77</v>
      </c>
      <c r="D27" s="62" t="s">
        <v>77</v>
      </c>
      <c r="E27" s="62" t="s">
        <v>77</v>
      </c>
      <c r="F27" s="130"/>
      <c r="G27" s="32" t="s">
        <v>10</v>
      </c>
      <c r="H27" s="17" t="s">
        <v>10</v>
      </c>
      <c r="I27" s="18" t="s">
        <v>10</v>
      </c>
      <c r="J27" s="33" t="s">
        <v>10</v>
      </c>
      <c r="K27" s="17" t="s">
        <v>10</v>
      </c>
      <c r="L27" s="18" t="s">
        <v>10</v>
      </c>
      <c r="M27" s="290"/>
      <c r="N27" s="17"/>
      <c r="O27" s="18"/>
      <c r="P27" s="38" t="s">
        <v>10</v>
      </c>
      <c r="Q27" s="39" t="s">
        <v>10</v>
      </c>
      <c r="R27" s="291"/>
      <c r="S27" s="13" t="s">
        <v>10</v>
      </c>
      <c r="T27" s="27" t="s">
        <v>10</v>
      </c>
      <c r="U27" s="28" t="s">
        <v>10</v>
      </c>
      <c r="V27" s="29" t="s">
        <v>10</v>
      </c>
      <c r="W27" s="29" t="s">
        <v>10</v>
      </c>
      <c r="X27" s="16" t="s">
        <v>10</v>
      </c>
    </row>
    <row r="28" spans="1:24" ht="16.5" customHeight="1" x14ac:dyDescent="0.25">
      <c r="A28" s="412" t="s">
        <v>77</v>
      </c>
      <c r="B28" s="478" t="s">
        <v>80</v>
      </c>
      <c r="C28" s="62" t="s">
        <v>77</v>
      </c>
      <c r="D28" s="62" t="s">
        <v>77</v>
      </c>
      <c r="E28" s="62" t="s">
        <v>77</v>
      </c>
      <c r="F28" s="130"/>
      <c r="G28" s="32" t="s">
        <v>10</v>
      </c>
      <c r="H28" s="17" t="s">
        <v>10</v>
      </c>
      <c r="I28" s="18" t="s">
        <v>10</v>
      </c>
      <c r="J28" s="33" t="s">
        <v>10</v>
      </c>
      <c r="K28" s="17" t="s">
        <v>10</v>
      </c>
      <c r="L28" s="18" t="s">
        <v>10</v>
      </c>
      <c r="M28" s="290"/>
      <c r="N28" s="17"/>
      <c r="O28" s="18"/>
      <c r="P28" s="38" t="s">
        <v>10</v>
      </c>
      <c r="Q28" s="39" t="s">
        <v>10</v>
      </c>
      <c r="R28" s="291"/>
      <c r="S28" s="13" t="s">
        <v>10</v>
      </c>
      <c r="T28" s="27" t="s">
        <v>10</v>
      </c>
      <c r="U28" s="28" t="s">
        <v>10</v>
      </c>
      <c r="V28" s="29" t="s">
        <v>10</v>
      </c>
      <c r="W28" s="29" t="s">
        <v>10</v>
      </c>
      <c r="X28" s="16" t="s">
        <v>10</v>
      </c>
    </row>
    <row r="29" spans="1:24" ht="16.5" customHeight="1" thickBot="1" x14ac:dyDescent="0.3">
      <c r="A29" s="413" t="s">
        <v>77</v>
      </c>
      <c r="B29" s="479" t="s">
        <v>81</v>
      </c>
      <c r="C29" s="414" t="s">
        <v>77</v>
      </c>
      <c r="D29" s="414" t="s">
        <v>77</v>
      </c>
      <c r="E29" s="414" t="s">
        <v>77</v>
      </c>
      <c r="F29" s="415"/>
      <c r="G29" s="416" t="s">
        <v>10</v>
      </c>
      <c r="H29" s="417" t="s">
        <v>10</v>
      </c>
      <c r="I29" s="418" t="s">
        <v>10</v>
      </c>
      <c r="J29" s="419" t="s">
        <v>10</v>
      </c>
      <c r="K29" s="417" t="s">
        <v>10</v>
      </c>
      <c r="L29" s="418" t="s">
        <v>10</v>
      </c>
      <c r="M29" s="420"/>
      <c r="N29" s="417"/>
      <c r="O29" s="418"/>
      <c r="P29" s="421" t="s">
        <v>10</v>
      </c>
      <c r="Q29" s="422" t="s">
        <v>10</v>
      </c>
      <c r="R29" s="423"/>
      <c r="S29" s="424" t="s">
        <v>10</v>
      </c>
      <c r="T29" s="425" t="s">
        <v>10</v>
      </c>
      <c r="U29" s="426" t="s">
        <v>10</v>
      </c>
      <c r="V29" s="427" t="s">
        <v>10</v>
      </c>
      <c r="W29" s="427" t="s">
        <v>10</v>
      </c>
      <c r="X29" s="428" t="s">
        <v>10</v>
      </c>
    </row>
    <row r="30" spans="1:24" ht="29.25" x14ac:dyDescent="0.25">
      <c r="A30" s="447">
        <v>0.26041666666666669</v>
      </c>
      <c r="B30" s="477" t="s">
        <v>85</v>
      </c>
      <c r="C30" s="448">
        <v>25</v>
      </c>
      <c r="D30" s="449" t="s">
        <v>4</v>
      </c>
      <c r="E30" s="450" t="s">
        <v>88</v>
      </c>
      <c r="F30" s="451" t="s">
        <v>99</v>
      </c>
      <c r="G30" s="382" t="s">
        <v>10</v>
      </c>
      <c r="H30" s="283" t="s">
        <v>10</v>
      </c>
      <c r="I30" s="284" t="s">
        <v>10</v>
      </c>
      <c r="J30" s="383" t="s">
        <v>10</v>
      </c>
      <c r="K30" s="283" t="s">
        <v>10</v>
      </c>
      <c r="L30" s="284" t="s">
        <v>10</v>
      </c>
      <c r="M30" s="452"/>
      <c r="N30" s="283"/>
      <c r="O30" s="284"/>
      <c r="P30" s="385" t="s">
        <v>10</v>
      </c>
      <c r="Q30" s="386" t="s">
        <v>10</v>
      </c>
      <c r="R30" s="453"/>
      <c r="S30" s="454" t="s">
        <v>10</v>
      </c>
      <c r="T30" s="455" t="s">
        <v>10</v>
      </c>
      <c r="U30" s="456" t="s">
        <v>10</v>
      </c>
      <c r="V30" s="457" t="s">
        <v>10</v>
      </c>
      <c r="W30" s="457" t="s">
        <v>10</v>
      </c>
      <c r="X30" s="458" t="s">
        <v>10</v>
      </c>
    </row>
    <row r="31" spans="1:24" ht="29.25" x14ac:dyDescent="0.25">
      <c r="A31" s="282">
        <v>0.29166666666666669</v>
      </c>
      <c r="B31" s="293" t="s">
        <v>86</v>
      </c>
      <c r="C31" s="279">
        <v>50</v>
      </c>
      <c r="D31" s="280" t="s">
        <v>4</v>
      </c>
      <c r="E31" s="278" t="s">
        <v>91</v>
      </c>
      <c r="F31" s="281" t="s">
        <v>31</v>
      </c>
      <c r="G31" s="32" t="s">
        <v>10</v>
      </c>
      <c r="H31" s="283" t="s">
        <v>10</v>
      </c>
      <c r="I31" s="284" t="s">
        <v>10</v>
      </c>
      <c r="J31" s="33" t="s">
        <v>10</v>
      </c>
      <c r="K31" s="283" t="s">
        <v>10</v>
      </c>
      <c r="L31" s="284" t="s">
        <v>10</v>
      </c>
      <c r="M31" s="102"/>
      <c r="N31" s="283"/>
      <c r="O31" s="284"/>
      <c r="P31" s="38" t="s">
        <v>10</v>
      </c>
      <c r="Q31" s="39" t="s">
        <v>10</v>
      </c>
      <c r="R31" s="98"/>
      <c r="S31" s="285" t="s">
        <v>10</v>
      </c>
      <c r="T31" s="286" t="s">
        <v>10</v>
      </c>
      <c r="U31" s="287" t="s">
        <v>10</v>
      </c>
      <c r="V31" s="288" t="s">
        <v>10</v>
      </c>
      <c r="W31" s="288" t="s">
        <v>10</v>
      </c>
      <c r="X31" s="289" t="s">
        <v>10</v>
      </c>
    </row>
    <row r="32" spans="1:24" ht="29.25" x14ac:dyDescent="0.25">
      <c r="A32" s="282">
        <v>0.33333333333333331</v>
      </c>
      <c r="B32" s="293" t="s">
        <v>166</v>
      </c>
      <c r="C32" s="279">
        <v>47</v>
      </c>
      <c r="D32" s="280" t="s">
        <v>4</v>
      </c>
      <c r="E32" s="278" t="s">
        <v>92</v>
      </c>
      <c r="F32" s="281" t="s">
        <v>100</v>
      </c>
      <c r="G32" s="32" t="s">
        <v>10</v>
      </c>
      <c r="H32" s="283" t="s">
        <v>10</v>
      </c>
      <c r="I32" s="284" t="s">
        <v>10</v>
      </c>
      <c r="J32" s="33" t="s">
        <v>10</v>
      </c>
      <c r="K32" s="283" t="s">
        <v>10</v>
      </c>
      <c r="L32" s="284" t="s">
        <v>10</v>
      </c>
      <c r="M32" s="102"/>
      <c r="N32" s="283"/>
      <c r="O32" s="284"/>
      <c r="P32" s="38" t="s">
        <v>10</v>
      </c>
      <c r="Q32" s="39" t="s">
        <v>10</v>
      </c>
      <c r="R32" s="98"/>
      <c r="S32" s="285" t="s">
        <v>10</v>
      </c>
      <c r="T32" s="286" t="s">
        <v>10</v>
      </c>
      <c r="U32" s="287" t="s">
        <v>10</v>
      </c>
      <c r="V32" s="288" t="s">
        <v>10</v>
      </c>
      <c r="W32" s="288" t="s">
        <v>10</v>
      </c>
      <c r="X32" s="289" t="s">
        <v>10</v>
      </c>
    </row>
    <row r="33" spans="1:24" ht="29.25" x14ac:dyDescent="0.25">
      <c r="A33" s="282">
        <v>0.33333333333333331</v>
      </c>
      <c r="B33" s="293" t="s">
        <v>95</v>
      </c>
      <c r="C33" s="279">
        <v>35</v>
      </c>
      <c r="D33" s="280" t="s">
        <v>4</v>
      </c>
      <c r="E33" s="278" t="s">
        <v>92</v>
      </c>
      <c r="F33" s="281" t="s">
        <v>101</v>
      </c>
      <c r="G33" s="32" t="s">
        <v>10</v>
      </c>
      <c r="H33" s="283" t="s">
        <v>10</v>
      </c>
      <c r="I33" s="284" t="s">
        <v>10</v>
      </c>
      <c r="J33" s="33" t="s">
        <v>10</v>
      </c>
      <c r="K33" s="283" t="s">
        <v>10</v>
      </c>
      <c r="L33" s="284" t="s">
        <v>10</v>
      </c>
      <c r="M33" s="102"/>
      <c r="N33" s="283"/>
      <c r="O33" s="284"/>
      <c r="P33" s="38" t="s">
        <v>10</v>
      </c>
      <c r="Q33" s="39" t="s">
        <v>10</v>
      </c>
      <c r="R33" s="98"/>
      <c r="S33" s="285" t="s">
        <v>10</v>
      </c>
      <c r="T33" s="286" t="s">
        <v>10</v>
      </c>
      <c r="U33" s="287" t="s">
        <v>10</v>
      </c>
      <c r="V33" s="288" t="s">
        <v>10</v>
      </c>
      <c r="W33" s="288" t="s">
        <v>10</v>
      </c>
      <c r="X33" s="289" t="s">
        <v>10</v>
      </c>
    </row>
    <row r="34" spans="1:24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ref="S34:S49" si="0">A34+TIME(2,0,0)</f>
        <v>8.3333333333333329E-2</v>
      </c>
      <c r="T34" s="66"/>
      <c r="U34" s="67"/>
      <c r="V34" s="68"/>
      <c r="W34" s="68"/>
      <c r="X34" s="69"/>
    </row>
    <row r="35" spans="1:24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0"/>
        <v>8.3333333333333329E-2</v>
      </c>
      <c r="T35" s="66"/>
      <c r="U35" s="67"/>
      <c r="V35" s="68"/>
      <c r="W35" s="68"/>
      <c r="X35" s="69"/>
    </row>
    <row r="36" spans="1:24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0"/>
        <v>8.3333333333333329E-2</v>
      </c>
      <c r="T36" s="66"/>
      <c r="U36" s="67"/>
      <c r="V36" s="68"/>
      <c r="W36" s="68"/>
      <c r="X36" s="69"/>
    </row>
    <row r="37" spans="1:24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0"/>
        <v>8.3333333333333329E-2</v>
      </c>
      <c r="T37" s="66"/>
      <c r="U37" s="67"/>
      <c r="V37" s="68"/>
      <c r="W37" s="68"/>
      <c r="X37" s="69"/>
    </row>
    <row r="38" spans="1:24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0"/>
        <v>8.3333333333333329E-2</v>
      </c>
      <c r="T38" s="66"/>
      <c r="U38" s="67"/>
      <c r="V38" s="68"/>
      <c r="W38" s="68"/>
      <c r="X38" s="69"/>
    </row>
    <row r="39" spans="1:24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0"/>
        <v>8.3333333333333329E-2</v>
      </c>
      <c r="T39" s="66"/>
      <c r="U39" s="67"/>
      <c r="V39" s="68"/>
      <c r="W39" s="68"/>
      <c r="X39" s="69"/>
    </row>
    <row r="40" spans="1:24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0"/>
        <v>8.3333333333333329E-2</v>
      </c>
      <c r="T40" s="66"/>
      <c r="U40" s="67"/>
      <c r="V40" s="68"/>
      <c r="W40" s="68"/>
      <c r="X40" s="69"/>
    </row>
    <row r="41" spans="1:24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0"/>
        <v>8.3333333333333329E-2</v>
      </c>
      <c r="T41" s="66"/>
      <c r="U41" s="67"/>
      <c r="V41" s="68"/>
      <c r="W41" s="68"/>
      <c r="X41" s="69"/>
    </row>
    <row r="42" spans="1:24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0"/>
        <v>8.3333333333333329E-2</v>
      </c>
      <c r="T42" s="66"/>
      <c r="U42" s="67"/>
      <c r="V42" s="68"/>
      <c r="W42" s="68"/>
      <c r="X42" s="69"/>
    </row>
    <row r="43" spans="1:24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0"/>
        <v>8.3333333333333329E-2</v>
      </c>
      <c r="T43" s="66"/>
      <c r="U43" s="67"/>
      <c r="V43" s="68"/>
      <c r="W43" s="68"/>
      <c r="X43" s="69"/>
    </row>
    <row r="44" spans="1:24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0"/>
        <v>8.3333333333333329E-2</v>
      </c>
      <c r="T44" s="66"/>
      <c r="U44" s="67"/>
      <c r="V44" s="68"/>
      <c r="W44" s="68"/>
      <c r="X44" s="69"/>
    </row>
    <row r="45" spans="1:24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0"/>
        <v>8.3333333333333329E-2</v>
      </c>
      <c r="T45" s="66"/>
      <c r="U45" s="67"/>
      <c r="V45" s="68"/>
      <c r="W45" s="68"/>
      <c r="X45" s="69"/>
    </row>
    <row r="46" spans="1:24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0"/>
        <v>8.3333333333333329E-2</v>
      </c>
      <c r="T46" s="66"/>
      <c r="U46" s="67"/>
      <c r="V46" s="68"/>
      <c r="W46" s="68"/>
      <c r="X46" s="69"/>
    </row>
    <row r="47" spans="1:24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0"/>
        <v>8.3333333333333329E-2</v>
      </c>
      <c r="T47" s="66"/>
      <c r="U47" s="67"/>
      <c r="V47" s="68"/>
      <c r="W47" s="68"/>
      <c r="X47" s="69"/>
    </row>
    <row r="48" spans="1:24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0"/>
        <v>8.3333333333333329E-2</v>
      </c>
      <c r="T48" s="66"/>
      <c r="U48" s="67"/>
      <c r="V48" s="68"/>
      <c r="W48" s="68"/>
      <c r="X48" s="69"/>
    </row>
    <row r="49" spans="1:25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0"/>
        <v>8.3333333333333329E-2</v>
      </c>
      <c r="T49" s="66"/>
      <c r="U49" s="67"/>
      <c r="V49" s="68"/>
      <c r="W49" s="68"/>
      <c r="X49" s="69"/>
    </row>
    <row r="50" spans="1:25" ht="19.5" hidden="1" customHeight="1" x14ac:dyDescent="0.25">
      <c r="A50" s="70">
        <v>0.41666666666666669</v>
      </c>
      <c r="B50" s="122" t="s">
        <v>25</v>
      </c>
      <c r="C50" s="72">
        <v>25</v>
      </c>
      <c r="D50" s="135" t="s">
        <v>26</v>
      </c>
      <c r="E50" s="73" t="s">
        <v>27</v>
      </c>
      <c r="F50" s="128" t="s">
        <v>28</v>
      </c>
      <c r="G50" s="75" t="s">
        <v>10</v>
      </c>
      <c r="H50" s="76" t="s">
        <v>10</v>
      </c>
      <c r="I50" s="77" t="s">
        <v>10</v>
      </c>
      <c r="J50" s="75" t="s">
        <v>10</v>
      </c>
      <c r="K50" s="76" t="s">
        <v>10</v>
      </c>
      <c r="L50" s="77" t="s">
        <v>10</v>
      </c>
      <c r="M50" s="75" t="s">
        <v>10</v>
      </c>
      <c r="N50" s="76" t="s">
        <v>10</v>
      </c>
      <c r="O50" s="77" t="s">
        <v>10</v>
      </c>
      <c r="P50" s="38" t="s">
        <v>10</v>
      </c>
      <c r="Q50" s="39" t="s">
        <v>10</v>
      </c>
      <c r="R50" s="98" t="s">
        <v>10</v>
      </c>
      <c r="S50" s="78" t="s">
        <v>10</v>
      </c>
      <c r="T50" s="79" t="s">
        <v>10</v>
      </c>
      <c r="U50" s="80" t="s">
        <v>10</v>
      </c>
      <c r="V50" s="81" t="s">
        <v>10</v>
      </c>
      <c r="W50" s="81" t="s">
        <v>10</v>
      </c>
      <c r="X50" s="82" t="s">
        <v>10</v>
      </c>
    </row>
    <row r="51" spans="1:25" ht="19.5" hidden="1" customHeight="1" x14ac:dyDescent="0.25">
      <c r="A51" s="70">
        <v>0.41666666666666669</v>
      </c>
      <c r="B51" s="122" t="s">
        <v>25</v>
      </c>
      <c r="C51" s="72">
        <v>24</v>
      </c>
      <c r="D51" s="135" t="s">
        <v>26</v>
      </c>
      <c r="E51" s="73" t="s">
        <v>29</v>
      </c>
      <c r="F51" s="128" t="s">
        <v>3</v>
      </c>
      <c r="G51" s="75" t="s">
        <v>10</v>
      </c>
      <c r="H51" s="76" t="s">
        <v>10</v>
      </c>
      <c r="I51" s="77" t="s">
        <v>10</v>
      </c>
      <c r="J51" s="75" t="s">
        <v>10</v>
      </c>
      <c r="K51" s="76" t="s">
        <v>10</v>
      </c>
      <c r="L51" s="77" t="s">
        <v>10</v>
      </c>
      <c r="M51" s="75" t="s">
        <v>10</v>
      </c>
      <c r="N51" s="76" t="s">
        <v>10</v>
      </c>
      <c r="O51" s="77" t="s">
        <v>10</v>
      </c>
      <c r="P51" s="38" t="s">
        <v>10</v>
      </c>
      <c r="Q51" s="39" t="s">
        <v>10</v>
      </c>
      <c r="R51" s="98" t="s">
        <v>10</v>
      </c>
      <c r="S51" s="78" t="s">
        <v>10</v>
      </c>
      <c r="T51" s="79" t="s">
        <v>10</v>
      </c>
      <c r="U51" s="80" t="s">
        <v>10</v>
      </c>
      <c r="V51" s="81" t="s">
        <v>10</v>
      </c>
      <c r="W51" s="81" t="s">
        <v>10</v>
      </c>
      <c r="X51" s="82" t="s">
        <v>10</v>
      </c>
    </row>
    <row r="52" spans="1:25" ht="19.5" hidden="1" customHeight="1" x14ac:dyDescent="0.25">
      <c r="A52" s="70">
        <v>0.41666666666666669</v>
      </c>
      <c r="B52" s="122" t="s">
        <v>25</v>
      </c>
      <c r="C52" s="72">
        <v>24</v>
      </c>
      <c r="D52" s="135" t="s">
        <v>26</v>
      </c>
      <c r="E52" s="73" t="s">
        <v>30</v>
      </c>
      <c r="F52" s="128" t="s">
        <v>31</v>
      </c>
      <c r="G52" s="75" t="s">
        <v>10</v>
      </c>
      <c r="H52" s="76" t="s">
        <v>10</v>
      </c>
      <c r="I52" s="77" t="s">
        <v>10</v>
      </c>
      <c r="J52" s="75" t="s">
        <v>10</v>
      </c>
      <c r="K52" s="76" t="s">
        <v>10</v>
      </c>
      <c r="L52" s="77" t="s">
        <v>10</v>
      </c>
      <c r="M52" s="75" t="s">
        <v>10</v>
      </c>
      <c r="N52" s="76" t="s">
        <v>10</v>
      </c>
      <c r="O52" s="77" t="s">
        <v>10</v>
      </c>
      <c r="P52" s="38" t="s">
        <v>10</v>
      </c>
      <c r="Q52" s="39" t="s">
        <v>10</v>
      </c>
      <c r="R52" s="98" t="s">
        <v>10</v>
      </c>
      <c r="S52" s="78" t="s">
        <v>10</v>
      </c>
      <c r="T52" s="79" t="s">
        <v>10</v>
      </c>
      <c r="U52" s="80" t="s">
        <v>10</v>
      </c>
      <c r="V52" s="81" t="s">
        <v>10</v>
      </c>
      <c r="W52" s="81" t="s">
        <v>10</v>
      </c>
      <c r="X52" s="82" t="s">
        <v>10</v>
      </c>
    </row>
    <row r="53" spans="1:25" ht="19.5" hidden="1" customHeight="1" x14ac:dyDescent="0.25">
      <c r="A53" s="70">
        <v>0.5</v>
      </c>
      <c r="B53" s="122" t="s">
        <v>32</v>
      </c>
      <c r="C53" s="72">
        <v>36</v>
      </c>
      <c r="D53" s="135" t="s">
        <v>26</v>
      </c>
      <c r="E53" s="73" t="s">
        <v>33</v>
      </c>
      <c r="F53" s="128" t="s">
        <v>28</v>
      </c>
      <c r="G53" s="75" t="s">
        <v>10</v>
      </c>
      <c r="H53" s="76" t="s">
        <v>10</v>
      </c>
      <c r="I53" s="77" t="s">
        <v>10</v>
      </c>
      <c r="J53" s="75" t="s">
        <v>10</v>
      </c>
      <c r="K53" s="76" t="s">
        <v>10</v>
      </c>
      <c r="L53" s="77" t="s">
        <v>10</v>
      </c>
      <c r="M53" s="75" t="s">
        <v>10</v>
      </c>
      <c r="N53" s="76" t="s">
        <v>10</v>
      </c>
      <c r="O53" s="77" t="s">
        <v>10</v>
      </c>
      <c r="P53" s="38" t="s">
        <v>10</v>
      </c>
      <c r="Q53" s="39" t="s">
        <v>10</v>
      </c>
      <c r="R53" s="98" t="s">
        <v>10</v>
      </c>
      <c r="S53" s="78" t="s">
        <v>10</v>
      </c>
      <c r="T53" s="79" t="s">
        <v>10</v>
      </c>
      <c r="U53" s="80" t="s">
        <v>10</v>
      </c>
      <c r="V53" s="81" t="s">
        <v>10</v>
      </c>
      <c r="W53" s="81" t="s">
        <v>10</v>
      </c>
      <c r="X53" s="82" t="s">
        <v>10</v>
      </c>
    </row>
    <row r="54" spans="1:25" ht="19.5" hidden="1" customHeight="1" x14ac:dyDescent="0.25">
      <c r="A54" s="70">
        <v>0.5</v>
      </c>
      <c r="B54" s="122" t="s">
        <v>32</v>
      </c>
      <c r="C54" s="72">
        <v>36</v>
      </c>
      <c r="D54" s="135" t="s">
        <v>26</v>
      </c>
      <c r="E54" s="73" t="s">
        <v>34</v>
      </c>
      <c r="F54" s="128" t="s">
        <v>3</v>
      </c>
      <c r="G54" s="75" t="s">
        <v>10</v>
      </c>
      <c r="H54" s="76" t="s">
        <v>10</v>
      </c>
      <c r="I54" s="77" t="s">
        <v>10</v>
      </c>
      <c r="J54" s="75" t="s">
        <v>10</v>
      </c>
      <c r="K54" s="76" t="s">
        <v>10</v>
      </c>
      <c r="L54" s="77" t="s">
        <v>10</v>
      </c>
      <c r="M54" s="75" t="s">
        <v>10</v>
      </c>
      <c r="N54" s="76" t="s">
        <v>10</v>
      </c>
      <c r="O54" s="77" t="s">
        <v>10</v>
      </c>
      <c r="P54" s="38" t="s">
        <v>10</v>
      </c>
      <c r="Q54" s="39" t="s">
        <v>10</v>
      </c>
      <c r="R54" s="98" t="s">
        <v>10</v>
      </c>
      <c r="S54" s="78" t="s">
        <v>10</v>
      </c>
      <c r="T54" s="79" t="s">
        <v>10</v>
      </c>
      <c r="U54" s="80" t="s">
        <v>10</v>
      </c>
      <c r="V54" s="81" t="s">
        <v>10</v>
      </c>
      <c r="W54" s="81" t="s">
        <v>10</v>
      </c>
      <c r="X54" s="82" t="s">
        <v>10</v>
      </c>
    </row>
    <row r="55" spans="1:25" ht="19.5" hidden="1" customHeight="1" x14ac:dyDescent="0.25">
      <c r="A55" s="70">
        <v>0.5</v>
      </c>
      <c r="B55" s="122" t="s">
        <v>32</v>
      </c>
      <c r="C55" s="72">
        <v>36</v>
      </c>
      <c r="D55" s="135" t="s">
        <v>26</v>
      </c>
      <c r="E55" s="73" t="s">
        <v>35</v>
      </c>
      <c r="F55" s="128" t="s">
        <v>31</v>
      </c>
      <c r="G55" s="75" t="s">
        <v>10</v>
      </c>
      <c r="H55" s="76" t="s">
        <v>10</v>
      </c>
      <c r="I55" s="77" t="s">
        <v>10</v>
      </c>
      <c r="J55" s="75" t="s">
        <v>10</v>
      </c>
      <c r="K55" s="76" t="s">
        <v>10</v>
      </c>
      <c r="L55" s="77" t="s">
        <v>10</v>
      </c>
      <c r="M55" s="75" t="s">
        <v>10</v>
      </c>
      <c r="N55" s="76" t="s">
        <v>10</v>
      </c>
      <c r="O55" s="77" t="s">
        <v>10</v>
      </c>
      <c r="P55" s="38" t="s">
        <v>10</v>
      </c>
      <c r="Q55" s="39" t="s">
        <v>10</v>
      </c>
      <c r="R55" s="98" t="s">
        <v>10</v>
      </c>
      <c r="S55" s="78" t="s">
        <v>10</v>
      </c>
      <c r="T55" s="79" t="s">
        <v>10</v>
      </c>
      <c r="U55" s="80" t="s">
        <v>10</v>
      </c>
      <c r="V55" s="81" t="s">
        <v>10</v>
      </c>
      <c r="W55" s="81" t="s">
        <v>10</v>
      </c>
      <c r="X55" s="82" t="s">
        <v>10</v>
      </c>
    </row>
    <row r="56" spans="1:25" ht="20.100000000000001" hidden="1" customHeight="1" x14ac:dyDescent="0.25">
      <c r="A56" s="83" t="s">
        <v>36</v>
      </c>
      <c r="B56" s="84" t="s">
        <v>37</v>
      </c>
      <c r="C56" s="85">
        <v>100</v>
      </c>
      <c r="D56" s="136" t="s">
        <v>4</v>
      </c>
      <c r="E56" s="87" t="s">
        <v>38</v>
      </c>
      <c r="F56" s="129" t="s">
        <v>39</v>
      </c>
      <c r="G56" s="89" t="s">
        <v>10</v>
      </c>
      <c r="H56" s="90" t="s">
        <v>10</v>
      </c>
      <c r="I56" s="91" t="s">
        <v>10</v>
      </c>
      <c r="J56" s="89" t="s">
        <v>10</v>
      </c>
      <c r="K56" s="90" t="s">
        <v>10</v>
      </c>
      <c r="L56" s="91" t="s">
        <v>10</v>
      </c>
      <c r="M56" s="89" t="s">
        <v>10</v>
      </c>
      <c r="N56" s="90" t="s">
        <v>10</v>
      </c>
      <c r="O56" s="91" t="s">
        <v>10</v>
      </c>
      <c r="P56" s="92" t="s">
        <v>10</v>
      </c>
      <c r="Q56" s="92" t="s">
        <v>10</v>
      </c>
      <c r="R56" s="92" t="s">
        <v>10</v>
      </c>
      <c r="S56" s="93" t="s">
        <v>10</v>
      </c>
      <c r="T56" s="97" t="s">
        <v>10</v>
      </c>
      <c r="U56" s="94" t="s">
        <v>10</v>
      </c>
      <c r="V56" s="95" t="s">
        <v>10</v>
      </c>
      <c r="W56" s="95" t="s">
        <v>10</v>
      </c>
      <c r="X56" s="96" t="s">
        <v>10</v>
      </c>
    </row>
    <row r="57" spans="1:25" ht="30" hidden="1" customHeight="1" x14ac:dyDescent="0.25">
      <c r="A57" s="59"/>
      <c r="B57" s="123"/>
      <c r="C57" s="61"/>
      <c r="D57" s="137"/>
      <c r="E57" s="63"/>
      <c r="F57" s="130"/>
      <c r="G57" s="32" t="s">
        <v>10</v>
      </c>
      <c r="H57" s="17" t="s">
        <v>10</v>
      </c>
      <c r="I57" s="18" t="s">
        <v>10</v>
      </c>
      <c r="J57" s="33" t="s">
        <v>10</v>
      </c>
      <c r="K57" s="17" t="s">
        <v>10</v>
      </c>
      <c r="L57" s="18" t="s">
        <v>10</v>
      </c>
      <c r="M57" s="102"/>
      <c r="N57" s="17"/>
      <c r="O57" s="18"/>
      <c r="P57" s="38" t="s">
        <v>10</v>
      </c>
      <c r="Q57" s="39" t="s">
        <v>10</v>
      </c>
      <c r="R57" s="98"/>
      <c r="S57" s="13" t="s">
        <v>10</v>
      </c>
      <c r="T57" s="27" t="s">
        <v>10</v>
      </c>
      <c r="U57" s="28" t="s">
        <v>10</v>
      </c>
      <c r="V57" s="29" t="s">
        <v>10</v>
      </c>
      <c r="W57" s="29" t="s">
        <v>10</v>
      </c>
      <c r="X57" s="16" t="s">
        <v>10</v>
      </c>
    </row>
    <row r="58" spans="1:25" ht="5.25" customHeight="1" thickBot="1" x14ac:dyDescent="0.3">
      <c r="A58" s="2"/>
      <c r="B58" s="120"/>
      <c r="C58" s="55"/>
      <c r="D58" s="133"/>
      <c r="E58" s="8"/>
      <c r="F58" s="126"/>
      <c r="G58" s="7"/>
      <c r="H58" s="15"/>
      <c r="I58" s="9"/>
      <c r="J58" s="7"/>
      <c r="K58" s="15"/>
      <c r="L58" s="9"/>
      <c r="M58" s="7"/>
      <c r="N58" s="15"/>
      <c r="O58" s="9"/>
      <c r="P58" s="11"/>
      <c r="Q58" s="11"/>
      <c r="R58" s="11"/>
      <c r="S58" s="12"/>
      <c r="T58" s="3"/>
      <c r="U58" s="4"/>
      <c r="V58" s="5"/>
      <c r="W58" s="5"/>
      <c r="X58" s="5"/>
    </row>
    <row r="59" spans="1:25" ht="15.75" thickBot="1" x14ac:dyDescent="0.3">
      <c r="B59" s="124"/>
      <c r="C59"/>
      <c r="E59" s="22"/>
      <c r="F59" s="131"/>
      <c r="G59" s="589" t="str">
        <f>G2</f>
        <v># Shot</v>
      </c>
      <c r="J59" s="604" t="str">
        <f>J2</f>
        <v># Shot</v>
      </c>
      <c r="M59" s="592" t="str">
        <f>M2</f>
        <v># Shot</v>
      </c>
      <c r="O59" s="294"/>
      <c r="P59" s="595" t="s">
        <v>9</v>
      </c>
      <c r="Q59" s="596"/>
      <c r="R59" s="597"/>
      <c r="T59" s="598" t="str">
        <f>T2</f>
        <v>Bypass</v>
      </c>
      <c r="U59" s="601" t="str">
        <f>U2</f>
        <v>No Show</v>
      </c>
      <c r="V59" s="624" t="str">
        <f>V2</f>
        <v>Decline</v>
      </c>
      <c r="W59" s="624" t="str">
        <f>W2</f>
        <v>Xtra Sheets</v>
      </c>
      <c r="X59" s="576" t="str">
        <f>X2</f>
        <v># Sales 
(if known)</v>
      </c>
    </row>
    <row r="60" spans="1:25" x14ac:dyDescent="0.25">
      <c r="F60" s="131"/>
      <c r="G60" s="590"/>
      <c r="J60" s="605"/>
      <c r="M60" s="593"/>
      <c r="O60" s="294"/>
      <c r="P60" s="629" t="str">
        <f>P3</f>
        <v>Green 
Screen</v>
      </c>
      <c r="Q60" s="607" t="str">
        <f>Q3</f>
        <v>Star</v>
      </c>
      <c r="R60" s="631" t="str">
        <f>R3</f>
        <v>Private</v>
      </c>
      <c r="T60" s="599"/>
      <c r="U60" s="602"/>
      <c r="V60" s="625"/>
      <c r="W60" s="625"/>
      <c r="X60" s="627"/>
    </row>
    <row r="61" spans="1:25" ht="15.75" thickBot="1" x14ac:dyDescent="0.3">
      <c r="F61" s="131"/>
      <c r="G61" s="591"/>
      <c r="J61" s="606"/>
      <c r="M61" s="594"/>
      <c r="O61" s="294"/>
      <c r="P61" s="630"/>
      <c r="Q61" s="608"/>
      <c r="R61" s="632"/>
      <c r="T61" s="600"/>
      <c r="U61" s="603"/>
      <c r="V61" s="626"/>
      <c r="W61" s="626"/>
      <c r="X61" s="628"/>
    </row>
    <row r="62" spans="1:25" ht="37.5" customHeight="1" thickBot="1" x14ac:dyDescent="0.3">
      <c r="F62" s="131"/>
      <c r="G62" s="23"/>
      <c r="J62" s="23"/>
      <c r="M62" s="23"/>
      <c r="O62" s="294"/>
      <c r="P62" s="50"/>
      <c r="Q62" s="10"/>
      <c r="R62" s="10"/>
      <c r="T62" s="24"/>
      <c r="U62" s="25"/>
      <c r="V62" s="26"/>
      <c r="W62" s="26"/>
      <c r="X62" s="25"/>
    </row>
    <row r="63" spans="1:25" ht="4.5" customHeight="1" x14ac:dyDescent="0.25">
      <c r="B63"/>
      <c r="D63" s="54"/>
      <c r="F63"/>
      <c r="Y63" s="54"/>
    </row>
    <row r="64" spans="1:25" ht="4.5" customHeight="1" thickBot="1" x14ac:dyDescent="0.3">
      <c r="B64"/>
      <c r="D64" s="54"/>
      <c r="F64"/>
      <c r="Y64" s="54"/>
    </row>
    <row r="65" spans="2:25" ht="27.75" customHeight="1" thickBot="1" x14ac:dyDescent="0.3">
      <c r="B65"/>
      <c r="D65" s="139"/>
      <c r="E65" s="140" t="s">
        <v>40</v>
      </c>
      <c r="F65"/>
      <c r="G65" s="141"/>
      <c r="H65" s="621" t="s">
        <v>41</v>
      </c>
      <c r="I65" s="622"/>
      <c r="O65" s="141"/>
      <c r="P65" s="621" t="s">
        <v>42</v>
      </c>
      <c r="Q65" s="623"/>
      <c r="R65" s="622"/>
      <c r="T65" s="142"/>
      <c r="U65" s="621" t="s">
        <v>43</v>
      </c>
      <c r="V65" s="623"/>
      <c r="W65" s="622"/>
      <c r="Y65" s="54"/>
    </row>
    <row r="66" spans="2:25" ht="27.75" customHeight="1" x14ac:dyDescent="0.25"/>
    <row r="67" spans="2:25" ht="27.75" customHeight="1" x14ac:dyDescent="0.25"/>
    <row r="71" spans="2:25" ht="6" customHeight="1" x14ac:dyDescent="0.25"/>
  </sheetData>
  <mergeCells count="31">
    <mergeCell ref="H65:I65"/>
    <mergeCell ref="U65:W65"/>
    <mergeCell ref="W59:W61"/>
    <mergeCell ref="X59:X61"/>
    <mergeCell ref="P60:P61"/>
    <mergeCell ref="R60:R61"/>
    <mergeCell ref="P65:R65"/>
    <mergeCell ref="V59:V61"/>
    <mergeCell ref="A21:X21"/>
    <mergeCell ref="A20:X20"/>
    <mergeCell ref="A1:F2"/>
    <mergeCell ref="G1:O1"/>
    <mergeCell ref="G2:G3"/>
    <mergeCell ref="G59:G61"/>
    <mergeCell ref="M59:M61"/>
    <mergeCell ref="P59:R59"/>
    <mergeCell ref="T59:T61"/>
    <mergeCell ref="U59:U61"/>
    <mergeCell ref="J59:J61"/>
    <mergeCell ref="Q60:Q61"/>
    <mergeCell ref="H2:I2"/>
    <mergeCell ref="M2:M3"/>
    <mergeCell ref="N2:O2"/>
    <mergeCell ref="W2:W3"/>
    <mergeCell ref="X2:X3"/>
    <mergeCell ref="J2:J3"/>
    <mergeCell ref="K2:L2"/>
    <mergeCell ref="P2:R2"/>
    <mergeCell ref="T2:T3"/>
    <mergeCell ref="U2:U3"/>
    <mergeCell ref="V2:V3"/>
  </mergeCells>
  <printOptions horizontalCentered="1"/>
  <pageMargins left="0.25" right="0.25" top="0.28999999999999998" bottom="0.21" header="0.3" footer="0.2"/>
  <pageSetup scale="80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78"/>
  <sheetViews>
    <sheetView zoomScaleNormal="100" workbookViewId="0">
      <selection activeCell="T5" sqref="T5:X46"/>
    </sheetView>
    <sheetView tabSelected="1" topLeftCell="A28" workbookViewId="1">
      <selection activeCell="O42" sqref="O4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38.28515625" style="54" customWidth="1"/>
    <col min="6" max="6" width="8.42578125" bestFit="1" customWidth="1"/>
    <col min="7" max="7" width="4.28515625" hidden="1" customWidth="1"/>
    <col min="8" max="9" width="8.140625" style="54" hidden="1" customWidth="1"/>
    <col min="10" max="10" width="4.28515625" hidden="1" customWidth="1"/>
    <col min="11" max="12" width="8.140625" style="54" hidden="1" customWidth="1"/>
    <col min="13" max="13" width="6" customWidth="1"/>
    <col min="14" max="15" width="8.140625" style="54" customWidth="1"/>
    <col min="16" max="17" width="6.42578125" hidden="1" customWidth="1"/>
    <col min="18" max="18" width="7.85546875" customWidth="1"/>
    <col min="19" max="19" width="5.7109375" style="1" customWidth="1"/>
    <col min="20" max="23" width="3.42578125" customWidth="1"/>
    <col min="24" max="24" width="8.42578125" customWidth="1"/>
    <col min="25" max="25" width="52.5703125" style="54" customWidth="1"/>
  </cols>
  <sheetData>
    <row r="1" spans="1:25" ht="16.5" thickBot="1" x14ac:dyDescent="0.3">
      <c r="A1" s="612" t="s">
        <v>69</v>
      </c>
      <c r="B1" s="612"/>
      <c r="C1" s="612"/>
      <c r="D1" s="612"/>
      <c r="E1" s="612"/>
      <c r="F1" s="613"/>
      <c r="G1" s="616" t="s">
        <v>19</v>
      </c>
      <c r="H1" s="617"/>
      <c r="I1" s="617"/>
      <c r="J1" s="617"/>
      <c r="K1" s="617"/>
      <c r="L1" s="617"/>
      <c r="M1" s="617"/>
      <c r="N1" s="617"/>
      <c r="O1" s="618"/>
      <c r="Y1"/>
    </row>
    <row r="2" spans="1:25" ht="24.75" customHeight="1" thickBot="1" x14ac:dyDescent="0.3">
      <c r="A2" s="614"/>
      <c r="B2" s="614"/>
      <c r="C2" s="614"/>
      <c r="D2" s="614"/>
      <c r="E2" s="614"/>
      <c r="F2" s="615"/>
      <c r="G2" s="619" t="s">
        <v>8</v>
      </c>
      <c r="H2" s="568" t="s">
        <v>21</v>
      </c>
      <c r="I2" s="569"/>
      <c r="J2" s="578" t="s">
        <v>8</v>
      </c>
      <c r="K2" s="580" t="s">
        <v>20</v>
      </c>
      <c r="L2" s="581"/>
      <c r="M2" s="570" t="s">
        <v>8</v>
      </c>
      <c r="N2" s="572" t="s">
        <v>4</v>
      </c>
      <c r="O2" s="573"/>
      <c r="P2" s="582" t="s">
        <v>9</v>
      </c>
      <c r="Q2" s="583"/>
      <c r="R2" s="584"/>
      <c r="S2" s="42"/>
      <c r="T2" s="585" t="s">
        <v>5</v>
      </c>
      <c r="U2" s="587" t="s">
        <v>6</v>
      </c>
      <c r="V2" s="574" t="s">
        <v>7</v>
      </c>
      <c r="W2" s="574" t="s">
        <v>24</v>
      </c>
      <c r="X2" s="576" t="s">
        <v>23</v>
      </c>
      <c r="Y2"/>
    </row>
    <row r="3" spans="1:25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620"/>
      <c r="H3" s="34" t="s">
        <v>13</v>
      </c>
      <c r="I3" s="35" t="s">
        <v>14</v>
      </c>
      <c r="J3" s="579"/>
      <c r="K3" s="36" t="s">
        <v>13</v>
      </c>
      <c r="L3" s="37" t="s">
        <v>14</v>
      </c>
      <c r="M3" s="57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586"/>
      <c r="U3" s="588"/>
      <c r="V3" s="575"/>
      <c r="W3" s="575"/>
      <c r="X3" s="577"/>
      <c r="Y3" s="47" t="s">
        <v>44</v>
      </c>
    </row>
    <row r="4" spans="1:25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5"/>
      <c r="Y4" s="8"/>
    </row>
    <row r="5" spans="1:25" ht="31.5" customHeight="1" thickBot="1" x14ac:dyDescent="0.3">
      <c r="A5" s="429">
        <v>0.375</v>
      </c>
      <c r="B5" s="476" t="s">
        <v>73</v>
      </c>
      <c r="C5" s="430">
        <v>48</v>
      </c>
      <c r="D5" s="431" t="s">
        <v>4</v>
      </c>
      <c r="E5" s="432" t="s">
        <v>72</v>
      </c>
      <c r="F5" s="433" t="s">
        <v>103</v>
      </c>
      <c r="G5" s="499" t="s">
        <v>10</v>
      </c>
      <c r="H5" s="500" t="s">
        <v>10</v>
      </c>
      <c r="I5" s="501" t="s">
        <v>10</v>
      </c>
      <c r="J5" s="502" t="s">
        <v>10</v>
      </c>
      <c r="K5" s="500" t="s">
        <v>10</v>
      </c>
      <c r="L5" s="501" t="s">
        <v>10</v>
      </c>
      <c r="M5" s="503">
        <f t="shared" ref="M5" si="0">IF(ISBLANK(O5),0,(O5-N5+1))</f>
        <v>18</v>
      </c>
      <c r="N5" s="500">
        <v>3824</v>
      </c>
      <c r="O5" s="501">
        <v>3841</v>
      </c>
      <c r="P5" s="504" t="s">
        <v>10</v>
      </c>
      <c r="Q5" s="505" t="s">
        <v>10</v>
      </c>
      <c r="R5" s="506">
        <v>1</v>
      </c>
      <c r="S5" s="507" t="s">
        <v>10</v>
      </c>
      <c r="T5" s="508" t="s">
        <v>10</v>
      </c>
      <c r="U5" s="509" t="s">
        <v>10</v>
      </c>
      <c r="V5" s="510" t="s">
        <v>10</v>
      </c>
      <c r="W5" s="510" t="s">
        <v>10</v>
      </c>
      <c r="X5" s="511" t="s">
        <v>10</v>
      </c>
      <c r="Y5" s="665" t="s">
        <v>168</v>
      </c>
    </row>
    <row r="6" spans="1:25" ht="57.75" x14ac:dyDescent="0.25">
      <c r="A6" s="393">
        <v>0.38541666666666669</v>
      </c>
      <c r="B6" s="394" t="s">
        <v>76</v>
      </c>
      <c r="C6" s="395">
        <v>25</v>
      </c>
      <c r="D6" s="396" t="s">
        <v>4</v>
      </c>
      <c r="E6" s="397" t="s">
        <v>72</v>
      </c>
      <c r="F6" s="398" t="s">
        <v>161</v>
      </c>
      <c r="G6" s="526" t="s">
        <v>10</v>
      </c>
      <c r="H6" s="527" t="s">
        <v>10</v>
      </c>
      <c r="I6" s="528" t="s">
        <v>10</v>
      </c>
      <c r="J6" s="529" t="s">
        <v>10</v>
      </c>
      <c r="K6" s="527" t="s">
        <v>10</v>
      </c>
      <c r="L6" s="528" t="s">
        <v>10</v>
      </c>
      <c r="M6" s="530">
        <f t="shared" ref="M6:M24" si="1">IF(ISBLANK(O6),0,(O6-N6+1))</f>
        <v>12</v>
      </c>
      <c r="N6" s="527">
        <v>3842</v>
      </c>
      <c r="O6" s="528">
        <v>3853</v>
      </c>
      <c r="P6" s="531" t="s">
        <v>10</v>
      </c>
      <c r="Q6" s="532" t="s">
        <v>10</v>
      </c>
      <c r="R6" s="533">
        <v>11</v>
      </c>
      <c r="S6" s="534" t="s">
        <v>10</v>
      </c>
      <c r="T6" s="535" t="s">
        <v>10</v>
      </c>
      <c r="U6" s="536" t="s">
        <v>10</v>
      </c>
      <c r="V6" s="537" t="s">
        <v>10</v>
      </c>
      <c r="W6" s="537" t="s">
        <v>10</v>
      </c>
      <c r="X6" s="678" t="s">
        <v>10</v>
      </c>
      <c r="Y6" s="704" t="s">
        <v>169</v>
      </c>
    </row>
    <row r="7" spans="1:25" x14ac:dyDescent="0.25">
      <c r="A7" s="412" t="s">
        <v>77</v>
      </c>
      <c r="B7" s="480" t="s">
        <v>78</v>
      </c>
      <c r="C7" s="62" t="s">
        <v>77</v>
      </c>
      <c r="D7" s="62" t="s">
        <v>77</v>
      </c>
      <c r="E7" s="62" t="s">
        <v>77</v>
      </c>
      <c r="F7" s="130" t="s">
        <v>110</v>
      </c>
      <c r="G7" s="103" t="s">
        <v>10</v>
      </c>
      <c r="H7" s="482" t="s">
        <v>10</v>
      </c>
      <c r="I7" s="483" t="s">
        <v>10</v>
      </c>
      <c r="J7" s="104" t="s">
        <v>10</v>
      </c>
      <c r="K7" s="482" t="s">
        <v>10</v>
      </c>
      <c r="L7" s="483" t="s">
        <v>10</v>
      </c>
      <c r="M7" s="105">
        <f t="shared" ref="M7:M17" si="2">IF(ISBLANK(O7),0,(O7-N7+1))</f>
        <v>2</v>
      </c>
      <c r="N7" s="482">
        <v>3842</v>
      </c>
      <c r="O7" s="483">
        <v>3843</v>
      </c>
      <c r="P7" s="108" t="s">
        <v>10</v>
      </c>
      <c r="Q7" s="109" t="s">
        <v>10</v>
      </c>
      <c r="R7" s="110">
        <v>1</v>
      </c>
      <c r="S7" s="31" t="s">
        <v>10</v>
      </c>
      <c r="T7" s="484" t="s">
        <v>10</v>
      </c>
      <c r="U7" s="485" t="s">
        <v>10</v>
      </c>
      <c r="V7" s="486" t="s">
        <v>10</v>
      </c>
      <c r="W7" s="486" t="s">
        <v>10</v>
      </c>
      <c r="X7" s="679" t="s">
        <v>10</v>
      </c>
      <c r="Y7" s="705" t="s">
        <v>202</v>
      </c>
    </row>
    <row r="8" spans="1:25" x14ac:dyDescent="0.25">
      <c r="A8" s="412" t="s">
        <v>77</v>
      </c>
      <c r="B8" s="480" t="s">
        <v>79</v>
      </c>
      <c r="C8" s="62" t="s">
        <v>77</v>
      </c>
      <c r="D8" s="62" t="s">
        <v>77</v>
      </c>
      <c r="E8" s="62" t="s">
        <v>77</v>
      </c>
      <c r="F8" s="130" t="s">
        <v>110</v>
      </c>
      <c r="G8" s="103"/>
      <c r="H8" s="482"/>
      <c r="I8" s="483"/>
      <c r="J8" s="104"/>
      <c r="K8" s="482"/>
      <c r="L8" s="483"/>
      <c r="M8" s="105">
        <f t="shared" si="2"/>
        <v>1</v>
      </c>
      <c r="N8" s="482">
        <v>3844</v>
      </c>
      <c r="O8" s="483">
        <v>3844</v>
      </c>
      <c r="P8" s="108"/>
      <c r="Q8" s="109"/>
      <c r="R8" s="110">
        <v>1</v>
      </c>
      <c r="S8" s="31" t="s">
        <v>10</v>
      </c>
      <c r="T8" s="484" t="s">
        <v>10</v>
      </c>
      <c r="U8" s="485" t="s">
        <v>10</v>
      </c>
      <c r="V8" s="486" t="s">
        <v>10</v>
      </c>
      <c r="W8" s="486" t="s">
        <v>10</v>
      </c>
      <c r="X8" s="679" t="s">
        <v>10</v>
      </c>
      <c r="Y8" s="705" t="s">
        <v>203</v>
      </c>
    </row>
    <row r="9" spans="1:25" x14ac:dyDescent="0.25">
      <c r="A9" s="412" t="s">
        <v>77</v>
      </c>
      <c r="B9" s="480" t="s">
        <v>80</v>
      </c>
      <c r="C9" s="62" t="s">
        <v>77</v>
      </c>
      <c r="D9" s="62" t="s">
        <v>77</v>
      </c>
      <c r="E9" s="62" t="s">
        <v>77</v>
      </c>
      <c r="F9" s="130" t="s">
        <v>110</v>
      </c>
      <c r="G9" s="103"/>
      <c r="H9" s="482"/>
      <c r="I9" s="483"/>
      <c r="J9" s="104"/>
      <c r="K9" s="482"/>
      <c r="L9" s="483"/>
      <c r="M9" s="105">
        <f t="shared" si="2"/>
        <v>1</v>
      </c>
      <c r="N9" s="482">
        <v>3845</v>
      </c>
      <c r="O9" s="483">
        <v>3845</v>
      </c>
      <c r="P9" s="108"/>
      <c r="Q9" s="109"/>
      <c r="R9" s="110">
        <v>1</v>
      </c>
      <c r="S9" s="31" t="s">
        <v>10</v>
      </c>
      <c r="T9" s="484" t="s">
        <v>10</v>
      </c>
      <c r="U9" s="485" t="s">
        <v>10</v>
      </c>
      <c r="V9" s="486" t="s">
        <v>10</v>
      </c>
      <c r="W9" s="486" t="s">
        <v>10</v>
      </c>
      <c r="X9" s="679" t="s">
        <v>10</v>
      </c>
      <c r="Y9" s="705" t="s">
        <v>204</v>
      </c>
    </row>
    <row r="10" spans="1:25" x14ac:dyDescent="0.25">
      <c r="A10" s="412" t="s">
        <v>77</v>
      </c>
      <c r="B10" s="480" t="s">
        <v>81</v>
      </c>
      <c r="C10" s="62" t="s">
        <v>77</v>
      </c>
      <c r="D10" s="62" t="s">
        <v>77</v>
      </c>
      <c r="E10" s="62" t="s">
        <v>77</v>
      </c>
      <c r="F10" s="130" t="s">
        <v>110</v>
      </c>
      <c r="G10" s="103"/>
      <c r="H10" s="482"/>
      <c r="I10" s="483"/>
      <c r="J10" s="104"/>
      <c r="K10" s="482"/>
      <c r="L10" s="483"/>
      <c r="M10" s="105">
        <f t="shared" si="2"/>
        <v>1</v>
      </c>
      <c r="N10" s="482">
        <v>3846</v>
      </c>
      <c r="O10" s="483">
        <v>3846</v>
      </c>
      <c r="P10" s="108"/>
      <c r="Q10" s="109"/>
      <c r="R10" s="110">
        <v>1</v>
      </c>
      <c r="S10" s="31" t="s">
        <v>10</v>
      </c>
      <c r="T10" s="484" t="s">
        <v>10</v>
      </c>
      <c r="U10" s="485" t="s">
        <v>10</v>
      </c>
      <c r="V10" s="486" t="s">
        <v>10</v>
      </c>
      <c r="W10" s="486" t="s">
        <v>10</v>
      </c>
      <c r="X10" s="679" t="s">
        <v>10</v>
      </c>
      <c r="Y10" s="705" t="s">
        <v>205</v>
      </c>
    </row>
    <row r="11" spans="1:25" x14ac:dyDescent="0.25">
      <c r="A11" s="412" t="s">
        <v>77</v>
      </c>
      <c r="B11" s="480" t="s">
        <v>195</v>
      </c>
      <c r="C11" s="62" t="s">
        <v>77</v>
      </c>
      <c r="D11" s="62" t="s">
        <v>77</v>
      </c>
      <c r="E11" s="62" t="s">
        <v>77</v>
      </c>
      <c r="F11" s="130" t="s">
        <v>110</v>
      </c>
      <c r="G11" s="103"/>
      <c r="H11" s="482"/>
      <c r="I11" s="483"/>
      <c r="J11" s="104"/>
      <c r="K11" s="482"/>
      <c r="L11" s="483"/>
      <c r="M11" s="105">
        <f t="shared" si="2"/>
        <v>1</v>
      </c>
      <c r="N11" s="482">
        <v>3847</v>
      </c>
      <c r="O11" s="483">
        <v>3847</v>
      </c>
      <c r="P11" s="108"/>
      <c r="Q11" s="109"/>
      <c r="R11" s="110">
        <v>1</v>
      </c>
      <c r="S11" s="31" t="s">
        <v>10</v>
      </c>
      <c r="T11" s="484" t="s">
        <v>10</v>
      </c>
      <c r="U11" s="485" t="s">
        <v>10</v>
      </c>
      <c r="V11" s="486" t="s">
        <v>10</v>
      </c>
      <c r="W11" s="486" t="s">
        <v>10</v>
      </c>
      <c r="X11" s="679" t="s">
        <v>10</v>
      </c>
      <c r="Y11" s="705" t="s">
        <v>206</v>
      </c>
    </row>
    <row r="12" spans="1:25" x14ac:dyDescent="0.25">
      <c r="A12" s="412" t="s">
        <v>77</v>
      </c>
      <c r="B12" s="480" t="s">
        <v>196</v>
      </c>
      <c r="C12" s="62" t="s">
        <v>77</v>
      </c>
      <c r="D12" s="62" t="s">
        <v>77</v>
      </c>
      <c r="E12" s="62" t="s">
        <v>77</v>
      </c>
      <c r="F12" s="130" t="s">
        <v>110</v>
      </c>
      <c r="G12" s="103"/>
      <c r="H12" s="482"/>
      <c r="I12" s="483"/>
      <c r="J12" s="104"/>
      <c r="K12" s="482"/>
      <c r="L12" s="483"/>
      <c r="M12" s="105">
        <f t="shared" si="2"/>
        <v>1</v>
      </c>
      <c r="N12" s="482">
        <v>3848</v>
      </c>
      <c r="O12" s="483">
        <v>3848</v>
      </c>
      <c r="P12" s="108"/>
      <c r="Q12" s="109"/>
      <c r="R12" s="110">
        <v>1</v>
      </c>
      <c r="S12" s="31" t="s">
        <v>10</v>
      </c>
      <c r="T12" s="484" t="s">
        <v>10</v>
      </c>
      <c r="U12" s="485" t="s">
        <v>10</v>
      </c>
      <c r="V12" s="486" t="s">
        <v>10</v>
      </c>
      <c r="W12" s="486" t="s">
        <v>10</v>
      </c>
      <c r="X12" s="679" t="s">
        <v>10</v>
      </c>
      <c r="Y12" s="705" t="s">
        <v>207</v>
      </c>
    </row>
    <row r="13" spans="1:25" x14ac:dyDescent="0.25">
      <c r="A13" s="412" t="s">
        <v>77</v>
      </c>
      <c r="B13" s="480" t="s">
        <v>197</v>
      </c>
      <c r="C13" s="62" t="s">
        <v>77</v>
      </c>
      <c r="D13" s="62" t="s">
        <v>77</v>
      </c>
      <c r="E13" s="62" t="s">
        <v>77</v>
      </c>
      <c r="F13" s="130" t="s">
        <v>110</v>
      </c>
      <c r="G13" s="103"/>
      <c r="H13" s="482"/>
      <c r="I13" s="483"/>
      <c r="J13" s="104"/>
      <c r="K13" s="482"/>
      <c r="L13" s="483"/>
      <c r="M13" s="105">
        <f t="shared" si="2"/>
        <v>1</v>
      </c>
      <c r="N13" s="482">
        <v>3849</v>
      </c>
      <c r="O13" s="483">
        <v>3849</v>
      </c>
      <c r="P13" s="108"/>
      <c r="Q13" s="109"/>
      <c r="R13" s="110">
        <v>1</v>
      </c>
      <c r="S13" s="31" t="s">
        <v>10</v>
      </c>
      <c r="T13" s="484" t="s">
        <v>10</v>
      </c>
      <c r="U13" s="485" t="s">
        <v>10</v>
      </c>
      <c r="V13" s="486" t="s">
        <v>10</v>
      </c>
      <c r="W13" s="486" t="s">
        <v>10</v>
      </c>
      <c r="X13" s="679" t="s">
        <v>10</v>
      </c>
      <c r="Y13" s="705" t="s">
        <v>208</v>
      </c>
    </row>
    <row r="14" spans="1:25" x14ac:dyDescent="0.25">
      <c r="A14" s="412" t="s">
        <v>77</v>
      </c>
      <c r="B14" s="480" t="s">
        <v>198</v>
      </c>
      <c r="C14" s="62" t="s">
        <v>77</v>
      </c>
      <c r="D14" s="62" t="s">
        <v>77</v>
      </c>
      <c r="E14" s="62" t="s">
        <v>77</v>
      </c>
      <c r="F14" s="130" t="s">
        <v>110</v>
      </c>
      <c r="G14" s="103"/>
      <c r="H14" s="482"/>
      <c r="I14" s="483"/>
      <c r="J14" s="104"/>
      <c r="K14" s="482"/>
      <c r="L14" s="483"/>
      <c r="M14" s="105">
        <f t="shared" si="2"/>
        <v>1</v>
      </c>
      <c r="N14" s="482">
        <v>3850</v>
      </c>
      <c r="O14" s="483">
        <v>3850</v>
      </c>
      <c r="P14" s="108"/>
      <c r="Q14" s="109"/>
      <c r="R14" s="110">
        <v>1</v>
      </c>
      <c r="S14" s="31" t="s">
        <v>10</v>
      </c>
      <c r="T14" s="484" t="s">
        <v>10</v>
      </c>
      <c r="U14" s="485" t="s">
        <v>10</v>
      </c>
      <c r="V14" s="486" t="s">
        <v>10</v>
      </c>
      <c r="W14" s="486" t="s">
        <v>10</v>
      </c>
      <c r="X14" s="679" t="s">
        <v>10</v>
      </c>
      <c r="Y14" s="705" t="s">
        <v>209</v>
      </c>
    </row>
    <row r="15" spans="1:25" x14ac:dyDescent="0.25">
      <c r="A15" s="412" t="s">
        <v>77</v>
      </c>
      <c r="B15" s="480" t="s">
        <v>199</v>
      </c>
      <c r="C15" s="62" t="s">
        <v>77</v>
      </c>
      <c r="D15" s="62" t="s">
        <v>77</v>
      </c>
      <c r="E15" s="62" t="s">
        <v>77</v>
      </c>
      <c r="F15" s="130" t="s">
        <v>110</v>
      </c>
      <c r="G15" s="103"/>
      <c r="H15" s="482"/>
      <c r="I15" s="483"/>
      <c r="J15" s="104"/>
      <c r="K15" s="482"/>
      <c r="L15" s="483"/>
      <c r="M15" s="105">
        <f t="shared" si="2"/>
        <v>1</v>
      </c>
      <c r="N15" s="482">
        <v>3851</v>
      </c>
      <c r="O15" s="483">
        <v>3851</v>
      </c>
      <c r="P15" s="108"/>
      <c r="Q15" s="109"/>
      <c r="R15" s="110">
        <v>1</v>
      </c>
      <c r="S15" s="31" t="s">
        <v>10</v>
      </c>
      <c r="T15" s="484" t="s">
        <v>10</v>
      </c>
      <c r="U15" s="485" t="s">
        <v>10</v>
      </c>
      <c r="V15" s="486" t="s">
        <v>10</v>
      </c>
      <c r="W15" s="486" t="s">
        <v>10</v>
      </c>
      <c r="X15" s="679" t="s">
        <v>10</v>
      </c>
      <c r="Y15" s="705" t="s">
        <v>210</v>
      </c>
    </row>
    <row r="16" spans="1:25" x14ac:dyDescent="0.25">
      <c r="A16" s="412" t="s">
        <v>77</v>
      </c>
      <c r="B16" s="480" t="s">
        <v>200</v>
      </c>
      <c r="C16" s="62" t="s">
        <v>77</v>
      </c>
      <c r="D16" s="62" t="s">
        <v>77</v>
      </c>
      <c r="E16" s="62" t="s">
        <v>77</v>
      </c>
      <c r="F16" s="130" t="s">
        <v>110</v>
      </c>
      <c r="G16" s="103"/>
      <c r="H16" s="482"/>
      <c r="I16" s="483"/>
      <c r="J16" s="104"/>
      <c r="K16" s="482"/>
      <c r="L16" s="483"/>
      <c r="M16" s="105">
        <f t="shared" si="2"/>
        <v>1</v>
      </c>
      <c r="N16" s="482">
        <v>3852</v>
      </c>
      <c r="O16" s="483">
        <v>3852</v>
      </c>
      <c r="P16" s="108"/>
      <c r="Q16" s="109"/>
      <c r="R16" s="110">
        <v>1</v>
      </c>
      <c r="S16" s="31" t="s">
        <v>10</v>
      </c>
      <c r="T16" s="484" t="s">
        <v>10</v>
      </c>
      <c r="U16" s="485" t="s">
        <v>10</v>
      </c>
      <c r="V16" s="486" t="s">
        <v>10</v>
      </c>
      <c r="W16" s="486" t="s">
        <v>10</v>
      </c>
      <c r="X16" s="679" t="s">
        <v>10</v>
      </c>
      <c r="Y16" s="705" t="s">
        <v>211</v>
      </c>
    </row>
    <row r="17" spans="1:25" ht="15.75" thickBot="1" x14ac:dyDescent="0.3">
      <c r="A17" s="413" t="s">
        <v>77</v>
      </c>
      <c r="B17" s="481" t="s">
        <v>201</v>
      </c>
      <c r="C17" s="414" t="s">
        <v>77</v>
      </c>
      <c r="D17" s="414" t="s">
        <v>77</v>
      </c>
      <c r="E17" s="414" t="s">
        <v>77</v>
      </c>
      <c r="F17" s="415" t="s">
        <v>110</v>
      </c>
      <c r="G17" s="539"/>
      <c r="H17" s="540"/>
      <c r="I17" s="541"/>
      <c r="J17" s="542"/>
      <c r="K17" s="540"/>
      <c r="L17" s="541"/>
      <c r="M17" s="543">
        <f t="shared" si="2"/>
        <v>1</v>
      </c>
      <c r="N17" s="540">
        <v>3853</v>
      </c>
      <c r="O17" s="541">
        <v>3853</v>
      </c>
      <c r="P17" s="544"/>
      <c r="Q17" s="545"/>
      <c r="R17" s="546">
        <v>1</v>
      </c>
      <c r="S17" s="547" t="s">
        <v>10</v>
      </c>
      <c r="T17" s="548" t="s">
        <v>10</v>
      </c>
      <c r="U17" s="549" t="s">
        <v>10</v>
      </c>
      <c r="V17" s="550" t="s">
        <v>10</v>
      </c>
      <c r="W17" s="550" t="s">
        <v>10</v>
      </c>
      <c r="X17" s="680" t="s">
        <v>10</v>
      </c>
      <c r="Y17" s="706" t="s">
        <v>212</v>
      </c>
    </row>
    <row r="18" spans="1:25" ht="33.75" thickBot="1" x14ac:dyDescent="0.3">
      <c r="A18" s="447">
        <v>0.39583333333333331</v>
      </c>
      <c r="B18" s="477" t="s">
        <v>97</v>
      </c>
      <c r="C18" s="448">
        <v>43</v>
      </c>
      <c r="D18" s="449" t="s">
        <v>4</v>
      </c>
      <c r="E18" s="450" t="s">
        <v>72</v>
      </c>
      <c r="F18" s="451" t="s">
        <v>112</v>
      </c>
      <c r="G18" s="513" t="s">
        <v>10</v>
      </c>
      <c r="H18" s="514" t="s">
        <v>10</v>
      </c>
      <c r="I18" s="515" t="s">
        <v>10</v>
      </c>
      <c r="J18" s="516" t="s">
        <v>10</v>
      </c>
      <c r="K18" s="514" t="s">
        <v>10</v>
      </c>
      <c r="L18" s="515" t="s">
        <v>10</v>
      </c>
      <c r="M18" s="517">
        <f t="shared" si="1"/>
        <v>8</v>
      </c>
      <c r="N18" s="514">
        <v>3854</v>
      </c>
      <c r="O18" s="515">
        <v>3861</v>
      </c>
      <c r="P18" s="518" t="s">
        <v>10</v>
      </c>
      <c r="Q18" s="519" t="s">
        <v>10</v>
      </c>
      <c r="R18" s="520">
        <v>2</v>
      </c>
      <c r="S18" s="521" t="s">
        <v>10</v>
      </c>
      <c r="T18" s="522" t="s">
        <v>10</v>
      </c>
      <c r="U18" s="523" t="s">
        <v>10</v>
      </c>
      <c r="V18" s="524" t="s">
        <v>10</v>
      </c>
      <c r="W18" s="524" t="s">
        <v>10</v>
      </c>
      <c r="X18" s="525" t="s">
        <v>10</v>
      </c>
      <c r="Y18" s="661" t="s">
        <v>170</v>
      </c>
    </row>
    <row r="19" spans="1:25" ht="23.25" thickBot="1" x14ac:dyDescent="0.3">
      <c r="A19" s="364">
        <v>0.41666666666666669</v>
      </c>
      <c r="B19" s="365" t="s">
        <v>74</v>
      </c>
      <c r="C19" s="366">
        <v>84</v>
      </c>
      <c r="D19" s="367" t="s">
        <v>26</v>
      </c>
      <c r="E19" s="368" t="s">
        <v>75</v>
      </c>
      <c r="F19" s="369" t="s">
        <v>115</v>
      </c>
      <c r="G19" s="499" t="s">
        <v>10</v>
      </c>
      <c r="H19" s="500" t="s">
        <v>10</v>
      </c>
      <c r="I19" s="501" t="s">
        <v>10</v>
      </c>
      <c r="J19" s="502" t="s">
        <v>10</v>
      </c>
      <c r="K19" s="500" t="s">
        <v>10</v>
      </c>
      <c r="L19" s="501" t="s">
        <v>10</v>
      </c>
      <c r="M19" s="503" t="s">
        <v>10</v>
      </c>
      <c r="N19" s="655" t="s">
        <v>10</v>
      </c>
      <c r="O19" s="656" t="s">
        <v>10</v>
      </c>
      <c r="P19" s="657" t="s">
        <v>10</v>
      </c>
      <c r="Q19" s="657" t="s">
        <v>10</v>
      </c>
      <c r="R19" s="657" t="s">
        <v>10</v>
      </c>
      <c r="S19" s="374" t="s">
        <v>10</v>
      </c>
      <c r="T19" s="658" t="s">
        <v>10</v>
      </c>
      <c r="U19" s="659" t="s">
        <v>10</v>
      </c>
      <c r="V19" s="660" t="s">
        <v>10</v>
      </c>
      <c r="W19" s="660" t="s">
        <v>10</v>
      </c>
      <c r="X19" s="657" t="s">
        <v>10</v>
      </c>
      <c r="Y19" s="368" t="s">
        <v>75</v>
      </c>
    </row>
    <row r="20" spans="1:25" ht="44.25" customHeight="1" x14ac:dyDescent="0.25">
      <c r="A20" s="393">
        <v>0.4375</v>
      </c>
      <c r="B20" s="394" t="s">
        <v>70</v>
      </c>
      <c r="C20" s="395">
        <v>77</v>
      </c>
      <c r="D20" s="396" t="s">
        <v>4</v>
      </c>
      <c r="E20" s="397" t="s">
        <v>83</v>
      </c>
      <c r="F20" s="398" t="s">
        <v>118</v>
      </c>
      <c r="G20" s="526" t="s">
        <v>10</v>
      </c>
      <c r="H20" s="527" t="s">
        <v>10</v>
      </c>
      <c r="I20" s="528" t="s">
        <v>10</v>
      </c>
      <c r="J20" s="529" t="s">
        <v>10</v>
      </c>
      <c r="K20" s="527" t="s">
        <v>10</v>
      </c>
      <c r="L20" s="528" t="s">
        <v>10</v>
      </c>
      <c r="M20" s="530">
        <f t="shared" si="1"/>
        <v>8</v>
      </c>
      <c r="N20" s="527">
        <v>3862</v>
      </c>
      <c r="O20" s="528">
        <v>3869</v>
      </c>
      <c r="P20" s="531" t="s">
        <v>10</v>
      </c>
      <c r="Q20" s="532" t="s">
        <v>10</v>
      </c>
      <c r="R20" s="533">
        <f>SUM(R21:R24)</f>
        <v>2</v>
      </c>
      <c r="S20" s="534" t="s">
        <v>10</v>
      </c>
      <c r="T20" s="535" t="s">
        <v>10</v>
      </c>
      <c r="U20" s="536" t="s">
        <v>10</v>
      </c>
      <c r="V20" s="537" t="s">
        <v>10</v>
      </c>
      <c r="W20" s="537" t="s">
        <v>10</v>
      </c>
      <c r="X20" s="538" t="s">
        <v>10</v>
      </c>
      <c r="Y20" s="662" t="s">
        <v>177</v>
      </c>
    </row>
    <row r="21" spans="1:25" x14ac:dyDescent="0.25">
      <c r="A21" s="412" t="s">
        <v>77</v>
      </c>
      <c r="B21" s="480" t="s">
        <v>78</v>
      </c>
      <c r="C21" s="62" t="s">
        <v>77</v>
      </c>
      <c r="D21" s="62" t="s">
        <v>77</v>
      </c>
      <c r="E21" s="62" t="s">
        <v>77</v>
      </c>
      <c r="F21" s="130"/>
      <c r="G21" s="103" t="s">
        <v>10</v>
      </c>
      <c r="H21" s="482" t="s">
        <v>10</v>
      </c>
      <c r="I21" s="483" t="s">
        <v>10</v>
      </c>
      <c r="J21" s="104" t="s">
        <v>10</v>
      </c>
      <c r="K21" s="482" t="s">
        <v>10</v>
      </c>
      <c r="L21" s="483" t="s">
        <v>10</v>
      </c>
      <c r="M21" s="105">
        <f t="shared" si="1"/>
        <v>4</v>
      </c>
      <c r="N21" s="482">
        <v>3862</v>
      </c>
      <c r="O21" s="483">
        <v>3865</v>
      </c>
      <c r="P21" s="108" t="s">
        <v>10</v>
      </c>
      <c r="Q21" s="109" t="s">
        <v>10</v>
      </c>
      <c r="R21" s="110">
        <v>1</v>
      </c>
      <c r="S21" s="31" t="s">
        <v>10</v>
      </c>
      <c r="T21" s="484" t="s">
        <v>10</v>
      </c>
      <c r="U21" s="485" t="s">
        <v>10</v>
      </c>
      <c r="V21" s="486" t="s">
        <v>10</v>
      </c>
      <c r="W21" s="486" t="s">
        <v>10</v>
      </c>
      <c r="X21" s="487" t="s">
        <v>10</v>
      </c>
      <c r="Y21" s="663" t="s">
        <v>171</v>
      </c>
    </row>
    <row r="22" spans="1:25" ht="15.75" thickBot="1" x14ac:dyDescent="0.3">
      <c r="A22" s="413" t="s">
        <v>77</v>
      </c>
      <c r="B22" s="481" t="s">
        <v>79</v>
      </c>
      <c r="C22" s="414" t="s">
        <v>77</v>
      </c>
      <c r="D22" s="414" t="s">
        <v>77</v>
      </c>
      <c r="E22" s="414" t="s">
        <v>77</v>
      </c>
      <c r="F22" s="415"/>
      <c r="G22" s="539" t="s">
        <v>10</v>
      </c>
      <c r="H22" s="540" t="s">
        <v>10</v>
      </c>
      <c r="I22" s="541" t="s">
        <v>10</v>
      </c>
      <c r="J22" s="542" t="s">
        <v>10</v>
      </c>
      <c r="K22" s="540" t="s">
        <v>10</v>
      </c>
      <c r="L22" s="541" t="s">
        <v>10</v>
      </c>
      <c r="M22" s="543">
        <f t="shared" si="1"/>
        <v>4</v>
      </c>
      <c r="N22" s="540">
        <v>3866</v>
      </c>
      <c r="O22" s="541">
        <v>3869</v>
      </c>
      <c r="P22" s="544" t="s">
        <v>10</v>
      </c>
      <c r="Q22" s="545" t="s">
        <v>10</v>
      </c>
      <c r="R22" s="546">
        <v>1</v>
      </c>
      <c r="S22" s="547" t="s">
        <v>10</v>
      </c>
      <c r="T22" s="548" t="s">
        <v>10</v>
      </c>
      <c r="U22" s="549" t="s">
        <v>10</v>
      </c>
      <c r="V22" s="550" t="s">
        <v>10</v>
      </c>
      <c r="W22" s="550" t="s">
        <v>10</v>
      </c>
      <c r="X22" s="551" t="s">
        <v>10</v>
      </c>
      <c r="Y22" s="664" t="s">
        <v>172</v>
      </c>
    </row>
    <row r="23" spans="1:25" hidden="1" x14ac:dyDescent="0.25">
      <c r="A23" s="667" t="s">
        <v>77</v>
      </c>
      <c r="B23" s="380" t="s">
        <v>80</v>
      </c>
      <c r="C23" s="379" t="s">
        <v>77</v>
      </c>
      <c r="D23" s="379" t="s">
        <v>77</v>
      </c>
      <c r="E23" s="379" t="s">
        <v>77</v>
      </c>
      <c r="F23" s="381"/>
      <c r="G23" s="513" t="s">
        <v>10</v>
      </c>
      <c r="H23" s="668" t="s">
        <v>10</v>
      </c>
      <c r="I23" s="669" t="s">
        <v>10</v>
      </c>
      <c r="J23" s="516" t="s">
        <v>10</v>
      </c>
      <c r="K23" s="668" t="s">
        <v>10</v>
      </c>
      <c r="L23" s="669" t="s">
        <v>10</v>
      </c>
      <c r="M23" s="517">
        <f t="shared" si="1"/>
        <v>0</v>
      </c>
      <c r="N23" s="668"/>
      <c r="O23" s="669"/>
      <c r="P23" s="518" t="s">
        <v>10</v>
      </c>
      <c r="Q23" s="519" t="s">
        <v>10</v>
      </c>
      <c r="R23" s="520"/>
      <c r="S23" s="521" t="s">
        <v>10</v>
      </c>
      <c r="T23" s="670" t="s">
        <v>10</v>
      </c>
      <c r="U23" s="671" t="s">
        <v>10</v>
      </c>
      <c r="V23" s="672" t="s">
        <v>10</v>
      </c>
      <c r="W23" s="672" t="s">
        <v>10</v>
      </c>
      <c r="X23" s="673" t="s">
        <v>10</v>
      </c>
      <c r="Y23" s="674" t="s">
        <v>173</v>
      </c>
    </row>
    <row r="24" spans="1:25" ht="15.75" hidden="1" thickBot="1" x14ac:dyDescent="0.3">
      <c r="A24" s="413" t="s">
        <v>77</v>
      </c>
      <c r="B24" s="481" t="s">
        <v>81</v>
      </c>
      <c r="C24" s="414" t="s">
        <v>77</v>
      </c>
      <c r="D24" s="414" t="s">
        <v>77</v>
      </c>
      <c r="E24" s="414" t="s">
        <v>77</v>
      </c>
      <c r="F24" s="415"/>
      <c r="G24" s="539" t="s">
        <v>10</v>
      </c>
      <c r="H24" s="540" t="s">
        <v>10</v>
      </c>
      <c r="I24" s="541" t="s">
        <v>10</v>
      </c>
      <c r="J24" s="542" t="s">
        <v>10</v>
      </c>
      <c r="K24" s="540" t="s">
        <v>10</v>
      </c>
      <c r="L24" s="541" t="s">
        <v>10</v>
      </c>
      <c r="M24" s="543">
        <f t="shared" si="1"/>
        <v>0</v>
      </c>
      <c r="N24" s="540"/>
      <c r="O24" s="541"/>
      <c r="P24" s="544" t="s">
        <v>10</v>
      </c>
      <c r="Q24" s="545" t="s">
        <v>10</v>
      </c>
      <c r="R24" s="546"/>
      <c r="S24" s="547" t="s">
        <v>10</v>
      </c>
      <c r="T24" s="548" t="s">
        <v>10</v>
      </c>
      <c r="U24" s="549" t="s">
        <v>10</v>
      </c>
      <c r="V24" s="550" t="s">
        <v>10</v>
      </c>
      <c r="W24" s="550" t="s">
        <v>10</v>
      </c>
      <c r="X24" s="551" t="s">
        <v>10</v>
      </c>
      <c r="Y24" s="664" t="s">
        <v>173</v>
      </c>
    </row>
    <row r="25" spans="1:25" ht="44.25" customHeight="1" thickBot="1" x14ac:dyDescent="0.3">
      <c r="A25" s="447">
        <v>0.45833333333333331</v>
      </c>
      <c r="B25" s="477" t="s">
        <v>82</v>
      </c>
      <c r="C25" s="448">
        <v>29</v>
      </c>
      <c r="D25" s="449" t="s">
        <v>4</v>
      </c>
      <c r="E25" s="450" t="s">
        <v>72</v>
      </c>
      <c r="F25" s="451" t="s">
        <v>103</v>
      </c>
      <c r="G25" s="513" t="s">
        <v>10</v>
      </c>
      <c r="H25" s="514" t="s">
        <v>10</v>
      </c>
      <c r="I25" s="515" t="s">
        <v>10</v>
      </c>
      <c r="J25" s="516" t="s">
        <v>10</v>
      </c>
      <c r="K25" s="514" t="s">
        <v>10</v>
      </c>
      <c r="L25" s="515" t="s">
        <v>10</v>
      </c>
      <c r="M25" s="517">
        <f t="shared" ref="M25:M30" si="3">IF(ISBLANK(O25),0,(O25-N25+1))</f>
        <v>5</v>
      </c>
      <c r="N25" s="514">
        <v>3870</v>
      </c>
      <c r="O25" s="515">
        <v>3874</v>
      </c>
      <c r="P25" s="518" t="s">
        <v>10</v>
      </c>
      <c r="Q25" s="519" t="s">
        <v>10</v>
      </c>
      <c r="R25" s="520">
        <v>1</v>
      </c>
      <c r="S25" s="521" t="s">
        <v>10</v>
      </c>
      <c r="T25" s="522" t="s">
        <v>10</v>
      </c>
      <c r="U25" s="523" t="s">
        <v>10</v>
      </c>
      <c r="V25" s="524" t="s">
        <v>10</v>
      </c>
      <c r="W25" s="524" t="s">
        <v>10</v>
      </c>
      <c r="X25" s="525" t="s">
        <v>10</v>
      </c>
      <c r="Y25" s="661" t="s">
        <v>178</v>
      </c>
    </row>
    <row r="26" spans="1:25" ht="44.25" customHeight="1" thickBot="1" x14ac:dyDescent="0.3">
      <c r="A26" s="429">
        <v>0.52083333333333337</v>
      </c>
      <c r="B26" s="476" t="s">
        <v>96</v>
      </c>
      <c r="C26" s="430">
        <v>34</v>
      </c>
      <c r="D26" s="431" t="s">
        <v>4</v>
      </c>
      <c r="E26" s="432" t="s">
        <v>72</v>
      </c>
      <c r="F26" s="433" t="s">
        <v>121</v>
      </c>
      <c r="G26" s="499" t="s">
        <v>10</v>
      </c>
      <c r="H26" s="500" t="s">
        <v>10</v>
      </c>
      <c r="I26" s="501" t="s">
        <v>10</v>
      </c>
      <c r="J26" s="502" t="s">
        <v>10</v>
      </c>
      <c r="K26" s="500" t="s">
        <v>10</v>
      </c>
      <c r="L26" s="501" t="s">
        <v>10</v>
      </c>
      <c r="M26" s="503">
        <f t="shared" si="3"/>
        <v>3</v>
      </c>
      <c r="N26" s="500">
        <v>3875</v>
      </c>
      <c r="O26" s="501">
        <v>3877</v>
      </c>
      <c r="P26" s="504" t="s">
        <v>10</v>
      </c>
      <c r="Q26" s="505" t="s">
        <v>10</v>
      </c>
      <c r="R26" s="506">
        <v>1</v>
      </c>
      <c r="S26" s="507" t="s">
        <v>10</v>
      </c>
      <c r="T26" s="508" t="s">
        <v>10</v>
      </c>
      <c r="U26" s="509" t="s">
        <v>10</v>
      </c>
      <c r="V26" s="510" t="s">
        <v>10</v>
      </c>
      <c r="W26" s="510" t="s">
        <v>10</v>
      </c>
      <c r="X26" s="511" t="s">
        <v>10</v>
      </c>
      <c r="Y26" s="665" t="s">
        <v>179</v>
      </c>
    </row>
    <row r="27" spans="1:25" ht="44.25" customHeight="1" x14ac:dyDescent="0.25">
      <c r="A27" s="393">
        <v>6.25E-2</v>
      </c>
      <c r="B27" s="394" t="s">
        <v>94</v>
      </c>
      <c r="C27" s="395">
        <v>70</v>
      </c>
      <c r="D27" s="396" t="s">
        <v>4</v>
      </c>
      <c r="E27" s="397" t="s">
        <v>72</v>
      </c>
      <c r="F27" s="398" t="s">
        <v>123</v>
      </c>
      <c r="G27" s="526" t="s">
        <v>10</v>
      </c>
      <c r="H27" s="527" t="s">
        <v>10</v>
      </c>
      <c r="I27" s="528" t="s">
        <v>10</v>
      </c>
      <c r="J27" s="529" t="s">
        <v>10</v>
      </c>
      <c r="K27" s="527" t="s">
        <v>10</v>
      </c>
      <c r="L27" s="528" t="s">
        <v>10</v>
      </c>
      <c r="M27" s="530">
        <f t="shared" si="3"/>
        <v>11</v>
      </c>
      <c r="N27" s="527">
        <v>3878</v>
      </c>
      <c r="O27" s="528">
        <v>3888</v>
      </c>
      <c r="P27" s="531" t="s">
        <v>10</v>
      </c>
      <c r="Q27" s="532" t="s">
        <v>10</v>
      </c>
      <c r="R27" s="533">
        <f>SUM(R28:R30)</f>
        <v>3</v>
      </c>
      <c r="S27" s="534" t="s">
        <v>10</v>
      </c>
      <c r="T27" s="535" t="s">
        <v>10</v>
      </c>
      <c r="U27" s="536" t="s">
        <v>10</v>
      </c>
      <c r="V27" s="537" t="s">
        <v>10</v>
      </c>
      <c r="W27" s="537" t="s">
        <v>10</v>
      </c>
      <c r="X27" s="538" t="s">
        <v>10</v>
      </c>
      <c r="Y27" s="662" t="s">
        <v>180</v>
      </c>
    </row>
    <row r="28" spans="1:25" x14ac:dyDescent="0.25">
      <c r="A28" s="412" t="s">
        <v>77</v>
      </c>
      <c r="B28" s="480" t="s">
        <v>167</v>
      </c>
      <c r="C28" s="62" t="s">
        <v>77</v>
      </c>
      <c r="D28" s="62" t="s">
        <v>77</v>
      </c>
      <c r="E28" s="62" t="s">
        <v>77</v>
      </c>
      <c r="F28" s="130"/>
      <c r="G28" s="103" t="s">
        <v>10</v>
      </c>
      <c r="H28" s="482" t="s">
        <v>10</v>
      </c>
      <c r="I28" s="483" t="s">
        <v>10</v>
      </c>
      <c r="J28" s="104" t="s">
        <v>10</v>
      </c>
      <c r="K28" s="482" t="s">
        <v>10</v>
      </c>
      <c r="L28" s="483" t="s">
        <v>10</v>
      </c>
      <c r="M28" s="105">
        <f t="shared" si="3"/>
        <v>3</v>
      </c>
      <c r="N28" s="482">
        <v>3878</v>
      </c>
      <c r="O28" s="483">
        <v>3880</v>
      </c>
      <c r="P28" s="108" t="s">
        <v>10</v>
      </c>
      <c r="Q28" s="109" t="s">
        <v>10</v>
      </c>
      <c r="R28" s="110">
        <v>1</v>
      </c>
      <c r="S28" s="31" t="s">
        <v>10</v>
      </c>
      <c r="T28" s="484" t="s">
        <v>10</v>
      </c>
      <c r="U28" s="485" t="s">
        <v>10</v>
      </c>
      <c r="V28" s="486" t="s">
        <v>10</v>
      </c>
      <c r="W28" s="486" t="s">
        <v>10</v>
      </c>
      <c r="X28" s="487" t="s">
        <v>10</v>
      </c>
      <c r="Y28" s="663" t="s">
        <v>174</v>
      </c>
    </row>
    <row r="29" spans="1:25" x14ac:dyDescent="0.25">
      <c r="A29" s="412" t="s">
        <v>77</v>
      </c>
      <c r="B29" s="480" t="s">
        <v>167</v>
      </c>
      <c r="C29" s="62" t="s">
        <v>77</v>
      </c>
      <c r="D29" s="62" t="s">
        <v>77</v>
      </c>
      <c r="E29" s="62" t="s">
        <v>77</v>
      </c>
      <c r="F29" s="130"/>
      <c r="G29" s="103" t="s">
        <v>10</v>
      </c>
      <c r="H29" s="482" t="s">
        <v>10</v>
      </c>
      <c r="I29" s="483" t="s">
        <v>10</v>
      </c>
      <c r="J29" s="104" t="s">
        <v>10</v>
      </c>
      <c r="K29" s="482" t="s">
        <v>10</v>
      </c>
      <c r="L29" s="483" t="s">
        <v>10</v>
      </c>
      <c r="M29" s="105">
        <f t="shared" ref="M29" si="4">IF(ISBLANK(O29),0,(O29-N29+1))</f>
        <v>5</v>
      </c>
      <c r="N29" s="482">
        <v>3881</v>
      </c>
      <c r="O29" s="483">
        <v>3885</v>
      </c>
      <c r="P29" s="108" t="s">
        <v>10</v>
      </c>
      <c r="Q29" s="109" t="s">
        <v>10</v>
      </c>
      <c r="R29" s="110">
        <v>1</v>
      </c>
      <c r="S29" s="31" t="s">
        <v>10</v>
      </c>
      <c r="T29" s="484" t="s">
        <v>10</v>
      </c>
      <c r="U29" s="485" t="s">
        <v>10</v>
      </c>
      <c r="V29" s="486" t="s">
        <v>10</v>
      </c>
      <c r="W29" s="486" t="s">
        <v>10</v>
      </c>
      <c r="X29" s="487" t="s">
        <v>10</v>
      </c>
      <c r="Y29" s="663" t="s">
        <v>175</v>
      </c>
    </row>
    <row r="30" spans="1:25" ht="15.75" thickBot="1" x14ac:dyDescent="0.3">
      <c r="A30" s="413" t="s">
        <v>77</v>
      </c>
      <c r="B30" s="481" t="s">
        <v>79</v>
      </c>
      <c r="C30" s="414" t="s">
        <v>77</v>
      </c>
      <c r="D30" s="414" t="s">
        <v>77</v>
      </c>
      <c r="E30" s="414" t="s">
        <v>77</v>
      </c>
      <c r="F30" s="415"/>
      <c r="G30" s="539" t="s">
        <v>10</v>
      </c>
      <c r="H30" s="540" t="s">
        <v>10</v>
      </c>
      <c r="I30" s="541" t="s">
        <v>10</v>
      </c>
      <c r="J30" s="542" t="s">
        <v>10</v>
      </c>
      <c r="K30" s="540" t="s">
        <v>10</v>
      </c>
      <c r="L30" s="541" t="s">
        <v>10</v>
      </c>
      <c r="M30" s="543">
        <f t="shared" si="3"/>
        <v>3</v>
      </c>
      <c r="N30" s="540">
        <v>3886</v>
      </c>
      <c r="O30" s="541">
        <v>3888</v>
      </c>
      <c r="P30" s="544" t="s">
        <v>10</v>
      </c>
      <c r="Q30" s="545" t="s">
        <v>10</v>
      </c>
      <c r="R30" s="546">
        <v>1</v>
      </c>
      <c r="S30" s="547" t="s">
        <v>10</v>
      </c>
      <c r="T30" s="548" t="s">
        <v>10</v>
      </c>
      <c r="U30" s="549" t="s">
        <v>10</v>
      </c>
      <c r="V30" s="550" t="s">
        <v>10</v>
      </c>
      <c r="W30" s="550" t="s">
        <v>10</v>
      </c>
      <c r="X30" s="551" t="s">
        <v>10</v>
      </c>
      <c r="Y30" s="664" t="s">
        <v>176</v>
      </c>
    </row>
    <row r="31" spans="1:25" ht="44.25" customHeight="1" thickBot="1" x14ac:dyDescent="0.3">
      <c r="A31" s="493">
        <v>8.3333333333333329E-2</v>
      </c>
      <c r="B31" s="494" t="s">
        <v>162</v>
      </c>
      <c r="C31" s="495">
        <v>27</v>
      </c>
      <c r="D31" s="496" t="s">
        <v>4</v>
      </c>
      <c r="E31" s="497" t="s">
        <v>72</v>
      </c>
      <c r="F31" s="498" t="s">
        <v>125</v>
      </c>
      <c r="G31" s="552" t="s">
        <v>10</v>
      </c>
      <c r="H31" s="553" t="s">
        <v>10</v>
      </c>
      <c r="I31" s="554" t="s">
        <v>10</v>
      </c>
      <c r="J31" s="555" t="s">
        <v>10</v>
      </c>
      <c r="K31" s="553" t="s">
        <v>10</v>
      </c>
      <c r="L31" s="554" t="s">
        <v>10</v>
      </c>
      <c r="M31" s="556">
        <f t="shared" ref="M31:M56" si="5">IF(ISBLANK(O31),0,(O31-N31+1))</f>
        <v>6</v>
      </c>
      <c r="N31" s="553">
        <v>3889</v>
      </c>
      <c r="O31" s="554">
        <v>3894</v>
      </c>
      <c r="P31" s="557" t="s">
        <v>10</v>
      </c>
      <c r="Q31" s="558" t="s">
        <v>10</v>
      </c>
      <c r="R31" s="559">
        <v>2</v>
      </c>
      <c r="S31" s="560" t="s">
        <v>10</v>
      </c>
      <c r="T31" s="561" t="s">
        <v>10</v>
      </c>
      <c r="U31" s="562" t="s">
        <v>10</v>
      </c>
      <c r="V31" s="563" t="s">
        <v>10</v>
      </c>
      <c r="W31" s="563" t="s">
        <v>10</v>
      </c>
      <c r="X31" s="564" t="s">
        <v>10</v>
      </c>
      <c r="Y31" s="666" t="s">
        <v>181</v>
      </c>
    </row>
    <row r="32" spans="1:25" ht="27.75" customHeight="1" thickBot="1" x14ac:dyDescent="0.3">
      <c r="A32" s="633" t="s">
        <v>163</v>
      </c>
      <c r="B32" s="634"/>
      <c r="C32" s="634"/>
      <c r="D32" s="634"/>
      <c r="E32" s="634"/>
      <c r="F32" s="634"/>
      <c r="G32" s="634"/>
      <c r="H32" s="634"/>
      <c r="I32" s="634"/>
      <c r="J32" s="634"/>
      <c r="K32" s="634"/>
      <c r="L32" s="634"/>
      <c r="M32" s="634"/>
      <c r="N32" s="634"/>
      <c r="O32" s="634"/>
      <c r="P32" s="634"/>
      <c r="Q32" s="634"/>
      <c r="R32" s="634"/>
      <c r="S32" s="634"/>
      <c r="T32" s="634"/>
      <c r="U32" s="634"/>
      <c r="V32" s="634"/>
      <c r="W32" s="634"/>
      <c r="X32" s="634"/>
      <c r="Y32" s="635"/>
    </row>
    <row r="33" spans="1:25" ht="16.5" thickBot="1" x14ac:dyDescent="0.3">
      <c r="A33" s="612"/>
      <c r="B33" s="612"/>
      <c r="C33" s="612"/>
      <c r="D33" s="612"/>
      <c r="E33" s="612"/>
      <c r="F33" s="613"/>
      <c r="G33" s="616" t="s">
        <v>19</v>
      </c>
      <c r="H33" s="617"/>
      <c r="I33" s="617"/>
      <c r="J33" s="617"/>
      <c r="K33" s="617"/>
      <c r="L33" s="617"/>
      <c r="M33" s="617"/>
      <c r="N33" s="617"/>
      <c r="O33" s="618"/>
      <c r="Y33"/>
    </row>
    <row r="34" spans="1:25" ht="24.75" customHeight="1" thickBot="1" x14ac:dyDescent="0.3">
      <c r="A34" s="614"/>
      <c r="B34" s="614"/>
      <c r="C34" s="614"/>
      <c r="D34" s="614"/>
      <c r="E34" s="614"/>
      <c r="F34" s="615"/>
      <c r="G34" s="619" t="s">
        <v>8</v>
      </c>
      <c r="H34" s="568" t="s">
        <v>21</v>
      </c>
      <c r="I34" s="569"/>
      <c r="J34" s="578" t="s">
        <v>8</v>
      </c>
      <c r="K34" s="580" t="s">
        <v>20</v>
      </c>
      <c r="L34" s="581"/>
      <c r="M34" s="570" t="s">
        <v>8</v>
      </c>
      <c r="N34" s="572" t="s">
        <v>4</v>
      </c>
      <c r="O34" s="573"/>
      <c r="P34" s="582" t="s">
        <v>9</v>
      </c>
      <c r="Q34" s="583"/>
      <c r="R34" s="584"/>
      <c r="S34" s="42"/>
      <c r="T34" s="585" t="s">
        <v>5</v>
      </c>
      <c r="U34" s="587" t="s">
        <v>6</v>
      </c>
      <c r="V34" s="574" t="s">
        <v>7</v>
      </c>
      <c r="W34" s="574" t="s">
        <v>24</v>
      </c>
      <c r="X34" s="576" t="s">
        <v>23</v>
      </c>
      <c r="Y34"/>
    </row>
    <row r="35" spans="1:25" ht="22.5" customHeight="1" x14ac:dyDescent="0.25">
      <c r="A35" s="43" t="s">
        <v>0</v>
      </c>
      <c r="B35" s="44" t="s">
        <v>16</v>
      </c>
      <c r="C35" s="45" t="s">
        <v>2</v>
      </c>
      <c r="D35" s="46" t="s">
        <v>1</v>
      </c>
      <c r="E35" s="47" t="s">
        <v>18</v>
      </c>
      <c r="F35" s="48" t="s">
        <v>15</v>
      </c>
      <c r="G35" s="620"/>
      <c r="H35" s="34" t="s">
        <v>13</v>
      </c>
      <c r="I35" s="35" t="s">
        <v>14</v>
      </c>
      <c r="J35" s="579"/>
      <c r="K35" s="36" t="s">
        <v>13</v>
      </c>
      <c r="L35" s="37" t="s">
        <v>14</v>
      </c>
      <c r="M35" s="571"/>
      <c r="N35" s="100" t="s">
        <v>13</v>
      </c>
      <c r="O35" s="101" t="s">
        <v>14</v>
      </c>
      <c r="P35" s="40" t="s">
        <v>22</v>
      </c>
      <c r="Q35" s="41" t="s">
        <v>20</v>
      </c>
      <c r="R35" s="99" t="s">
        <v>4</v>
      </c>
      <c r="S35" s="30" t="s">
        <v>17</v>
      </c>
      <c r="T35" s="586"/>
      <c r="U35" s="588"/>
      <c r="V35" s="575"/>
      <c r="W35" s="575"/>
      <c r="X35" s="577"/>
      <c r="Y35" s="47" t="s">
        <v>44</v>
      </c>
    </row>
    <row r="36" spans="1:25" ht="5.25" customHeight="1" thickBot="1" x14ac:dyDescent="0.3">
      <c r="A36" s="2"/>
      <c r="B36" s="6"/>
      <c r="C36" s="55"/>
      <c r="D36" s="56"/>
      <c r="E36" s="8"/>
      <c r="F36" s="57"/>
      <c r="G36" s="3"/>
      <c r="H36" s="14"/>
      <c r="I36" s="7"/>
      <c r="J36" s="3"/>
      <c r="K36" s="14"/>
      <c r="L36" s="7"/>
      <c r="M36" s="3"/>
      <c r="N36" s="14"/>
      <c r="O36" s="7"/>
      <c r="P36" s="7"/>
      <c r="Q36" s="7"/>
      <c r="R36" s="7"/>
      <c r="S36" s="12"/>
      <c r="T36" s="3"/>
      <c r="U36" s="4"/>
      <c r="V36" s="5"/>
      <c r="W36" s="5"/>
      <c r="X36" s="5"/>
      <c r="Y36" s="8"/>
    </row>
    <row r="37" spans="1:25" ht="27" customHeight="1" thickBot="1" x14ac:dyDescent="0.3">
      <c r="A37" s="633" t="s">
        <v>164</v>
      </c>
      <c r="B37" s="634"/>
      <c r="C37" s="634"/>
      <c r="D37" s="634"/>
      <c r="E37" s="634"/>
      <c r="F37" s="634"/>
      <c r="G37" s="634"/>
      <c r="H37" s="634"/>
      <c r="I37" s="634"/>
      <c r="J37" s="634"/>
      <c r="K37" s="634"/>
      <c r="L37" s="634"/>
      <c r="M37" s="634"/>
      <c r="N37" s="634"/>
      <c r="O37" s="634"/>
      <c r="P37" s="634"/>
      <c r="Q37" s="634"/>
      <c r="R37" s="634"/>
      <c r="S37" s="634"/>
      <c r="T37" s="634"/>
      <c r="U37" s="634"/>
      <c r="V37" s="634"/>
      <c r="W37" s="634"/>
      <c r="X37" s="634"/>
      <c r="Y37" s="681"/>
    </row>
    <row r="38" spans="1:25" x14ac:dyDescent="0.25">
      <c r="A38" s="447">
        <v>0.16666666666666666</v>
      </c>
      <c r="B38" s="477" t="s">
        <v>104</v>
      </c>
      <c r="C38" s="448">
        <v>20</v>
      </c>
      <c r="D38" s="449" t="s">
        <v>4</v>
      </c>
      <c r="E38" s="512" t="s">
        <v>72</v>
      </c>
      <c r="F38" s="451" t="s">
        <v>31</v>
      </c>
      <c r="G38" s="513" t="s">
        <v>10</v>
      </c>
      <c r="H38" s="514" t="s">
        <v>10</v>
      </c>
      <c r="I38" s="515" t="s">
        <v>10</v>
      </c>
      <c r="J38" s="516" t="s">
        <v>10</v>
      </c>
      <c r="K38" s="514" t="s">
        <v>10</v>
      </c>
      <c r="L38" s="515" t="s">
        <v>10</v>
      </c>
      <c r="M38" s="517" t="s">
        <v>10</v>
      </c>
      <c r="N38" s="514" t="s">
        <v>10</v>
      </c>
      <c r="O38" s="515" t="s">
        <v>10</v>
      </c>
      <c r="P38" s="518" t="s">
        <v>10</v>
      </c>
      <c r="Q38" s="519" t="s">
        <v>10</v>
      </c>
      <c r="R38" s="520"/>
      <c r="S38" s="521" t="s">
        <v>10</v>
      </c>
      <c r="T38" s="522" t="s">
        <v>10</v>
      </c>
      <c r="U38" s="523" t="s">
        <v>10</v>
      </c>
      <c r="V38" s="524" t="s">
        <v>10</v>
      </c>
      <c r="W38" s="524" t="s">
        <v>10</v>
      </c>
      <c r="X38" s="675" t="s">
        <v>10</v>
      </c>
      <c r="Y38" s="683" t="s">
        <v>182</v>
      </c>
    </row>
    <row r="39" spans="1:25" ht="44.25" customHeight="1" x14ac:dyDescent="0.25">
      <c r="A39" s="282">
        <v>0.1875</v>
      </c>
      <c r="B39" s="293" t="s">
        <v>93</v>
      </c>
      <c r="C39" s="279">
        <v>23</v>
      </c>
      <c r="D39" s="280" t="s">
        <v>4</v>
      </c>
      <c r="E39" s="292" t="s">
        <v>90</v>
      </c>
      <c r="F39" s="281" t="s">
        <v>31</v>
      </c>
      <c r="G39" s="103" t="s">
        <v>10</v>
      </c>
      <c r="H39" s="488" t="s">
        <v>10</v>
      </c>
      <c r="I39" s="489" t="s">
        <v>10</v>
      </c>
      <c r="J39" s="104" t="s">
        <v>10</v>
      </c>
      <c r="K39" s="488" t="s">
        <v>10</v>
      </c>
      <c r="L39" s="489" t="s">
        <v>10</v>
      </c>
      <c r="M39" s="105">
        <f t="shared" ref="M39:M41" si="6">IF(ISBLANK(O39),0,(O39-N39+1))</f>
        <v>3</v>
      </c>
      <c r="N39" s="488">
        <v>3897</v>
      </c>
      <c r="O39" s="489">
        <v>3899</v>
      </c>
      <c r="P39" s="108" t="s">
        <v>10</v>
      </c>
      <c r="Q39" s="109" t="s">
        <v>10</v>
      </c>
      <c r="R39" s="110">
        <v>1</v>
      </c>
      <c r="S39" s="31" t="s">
        <v>10</v>
      </c>
      <c r="T39" s="490" t="s">
        <v>10</v>
      </c>
      <c r="U39" s="491" t="s">
        <v>10</v>
      </c>
      <c r="V39" s="492" t="s">
        <v>10</v>
      </c>
      <c r="W39" s="492" t="s">
        <v>10</v>
      </c>
      <c r="X39" s="676" t="s">
        <v>10</v>
      </c>
      <c r="Y39" s="684" t="s">
        <v>189</v>
      </c>
    </row>
    <row r="40" spans="1:25" ht="30" thickBot="1" x14ac:dyDescent="0.3">
      <c r="A40" s="429">
        <v>0.25</v>
      </c>
      <c r="B40" s="476" t="s">
        <v>84</v>
      </c>
      <c r="C40" s="430">
        <v>46</v>
      </c>
      <c r="D40" s="431" t="s">
        <v>4</v>
      </c>
      <c r="E40" s="474" t="s">
        <v>89</v>
      </c>
      <c r="F40" s="433" t="s">
        <v>100</v>
      </c>
      <c r="G40" s="499" t="s">
        <v>10</v>
      </c>
      <c r="H40" s="500" t="s">
        <v>10</v>
      </c>
      <c r="I40" s="501" t="s">
        <v>10</v>
      </c>
      <c r="J40" s="502" t="s">
        <v>10</v>
      </c>
      <c r="K40" s="500" t="s">
        <v>10</v>
      </c>
      <c r="L40" s="501" t="s">
        <v>10</v>
      </c>
      <c r="M40" s="503" t="s">
        <v>10</v>
      </c>
      <c r="N40" s="500" t="s">
        <v>10</v>
      </c>
      <c r="O40" s="501" t="s">
        <v>10</v>
      </c>
      <c r="P40" s="504" t="s">
        <v>10</v>
      </c>
      <c r="Q40" s="505" t="s">
        <v>10</v>
      </c>
      <c r="R40" s="506" t="s">
        <v>10</v>
      </c>
      <c r="S40" s="507" t="s">
        <v>10</v>
      </c>
      <c r="T40" s="508" t="s">
        <v>10</v>
      </c>
      <c r="U40" s="509" t="s">
        <v>10</v>
      </c>
      <c r="V40" s="510" t="s">
        <v>10</v>
      </c>
      <c r="W40" s="510" t="s">
        <v>10</v>
      </c>
      <c r="X40" s="677" t="s">
        <v>10</v>
      </c>
      <c r="Y40" s="687" t="s">
        <v>182</v>
      </c>
    </row>
    <row r="41" spans="1:25" ht="49.5" x14ac:dyDescent="0.25">
      <c r="A41" s="393">
        <v>0.25</v>
      </c>
      <c r="B41" s="394" t="s">
        <v>71</v>
      </c>
      <c r="C41" s="395">
        <v>127</v>
      </c>
      <c r="D41" s="475" t="s">
        <v>87</v>
      </c>
      <c r="E41" s="397" t="s">
        <v>98</v>
      </c>
      <c r="F41" s="398" t="s">
        <v>102</v>
      </c>
      <c r="G41" s="526" t="s">
        <v>10</v>
      </c>
      <c r="H41" s="527" t="s">
        <v>10</v>
      </c>
      <c r="I41" s="528" t="s">
        <v>10</v>
      </c>
      <c r="J41" s="529" t="s">
        <v>10</v>
      </c>
      <c r="K41" s="527" t="s">
        <v>10</v>
      </c>
      <c r="L41" s="528" t="s">
        <v>10</v>
      </c>
      <c r="M41" s="530">
        <f t="shared" si="6"/>
        <v>14</v>
      </c>
      <c r="N41" s="527">
        <v>3900</v>
      </c>
      <c r="O41" s="528">
        <v>3913</v>
      </c>
      <c r="P41" s="531" t="s">
        <v>10</v>
      </c>
      <c r="Q41" s="532" t="s">
        <v>10</v>
      </c>
      <c r="R41" s="533">
        <v>3</v>
      </c>
      <c r="S41" s="534" t="s">
        <v>10</v>
      </c>
      <c r="T41" s="535" t="s">
        <v>10</v>
      </c>
      <c r="U41" s="536" t="s">
        <v>10</v>
      </c>
      <c r="V41" s="537" t="s">
        <v>10</v>
      </c>
      <c r="W41" s="537" t="s">
        <v>10</v>
      </c>
      <c r="X41" s="678" t="s">
        <v>10</v>
      </c>
      <c r="Y41" s="702" t="s">
        <v>190</v>
      </c>
    </row>
    <row r="42" spans="1:25" ht="20.100000000000001" customHeight="1" x14ac:dyDescent="0.25">
      <c r="A42" s="412" t="s">
        <v>77</v>
      </c>
      <c r="B42" s="480" t="s">
        <v>78</v>
      </c>
      <c r="C42" s="62" t="s">
        <v>77</v>
      </c>
      <c r="D42" s="62" t="s">
        <v>77</v>
      </c>
      <c r="E42" s="62" t="s">
        <v>77</v>
      </c>
      <c r="F42" s="130" t="s">
        <v>125</v>
      </c>
      <c r="G42" s="103" t="s">
        <v>10</v>
      </c>
      <c r="H42" s="482" t="s">
        <v>10</v>
      </c>
      <c r="I42" s="483" t="s">
        <v>10</v>
      </c>
      <c r="J42" s="104" t="s">
        <v>10</v>
      </c>
      <c r="K42" s="482" t="s">
        <v>10</v>
      </c>
      <c r="L42" s="483" t="s">
        <v>10</v>
      </c>
      <c r="M42" s="105">
        <f t="shared" si="5"/>
        <v>5</v>
      </c>
      <c r="N42" s="482">
        <v>3900</v>
      </c>
      <c r="O42" s="483">
        <v>3904</v>
      </c>
      <c r="P42" s="108" t="s">
        <v>10</v>
      </c>
      <c r="Q42" s="109" t="s">
        <v>10</v>
      </c>
      <c r="R42" s="110">
        <v>1</v>
      </c>
      <c r="S42" s="31" t="s">
        <v>10</v>
      </c>
      <c r="T42" s="484" t="s">
        <v>10</v>
      </c>
      <c r="U42" s="485" t="s">
        <v>10</v>
      </c>
      <c r="V42" s="486" t="s">
        <v>10</v>
      </c>
      <c r="W42" s="486" t="s">
        <v>10</v>
      </c>
      <c r="X42" s="679" t="s">
        <v>10</v>
      </c>
      <c r="Y42" s="685" t="s">
        <v>183</v>
      </c>
    </row>
    <row r="43" spans="1:25" ht="20.100000000000001" customHeight="1" x14ac:dyDescent="0.25">
      <c r="A43" s="412" t="s">
        <v>77</v>
      </c>
      <c r="B43" s="480" t="s">
        <v>79</v>
      </c>
      <c r="C43" s="62" t="s">
        <v>77</v>
      </c>
      <c r="D43" s="62" t="s">
        <v>77</v>
      </c>
      <c r="E43" s="62" t="s">
        <v>77</v>
      </c>
      <c r="F43" s="130" t="s">
        <v>127</v>
      </c>
      <c r="G43" s="103" t="s">
        <v>10</v>
      </c>
      <c r="H43" s="482" t="s">
        <v>10</v>
      </c>
      <c r="I43" s="483" t="s">
        <v>10</v>
      </c>
      <c r="J43" s="104" t="s">
        <v>10</v>
      </c>
      <c r="K43" s="482" t="s">
        <v>10</v>
      </c>
      <c r="L43" s="483" t="s">
        <v>10</v>
      </c>
      <c r="M43" s="105">
        <f t="shared" ref="M43:M45" si="7">IF(ISBLANK(O43),0,(O43-N43+1))</f>
        <v>4</v>
      </c>
      <c r="N43" s="482">
        <v>3905</v>
      </c>
      <c r="O43" s="483">
        <v>3908</v>
      </c>
      <c r="P43" s="108" t="s">
        <v>10</v>
      </c>
      <c r="Q43" s="109" t="s">
        <v>10</v>
      </c>
      <c r="R43" s="110">
        <v>1</v>
      </c>
      <c r="S43" s="31" t="s">
        <v>10</v>
      </c>
      <c r="T43" s="484" t="s">
        <v>10</v>
      </c>
      <c r="U43" s="485" t="s">
        <v>10</v>
      </c>
      <c r="V43" s="486" t="s">
        <v>10</v>
      </c>
      <c r="W43" s="486" t="s">
        <v>10</v>
      </c>
      <c r="X43" s="679" t="s">
        <v>10</v>
      </c>
      <c r="Y43" s="685" t="s">
        <v>184</v>
      </c>
    </row>
    <row r="44" spans="1:25" ht="20.100000000000001" customHeight="1" thickBot="1" x14ac:dyDescent="0.3">
      <c r="A44" s="413" t="s">
        <v>77</v>
      </c>
      <c r="B44" s="481" t="s">
        <v>80</v>
      </c>
      <c r="C44" s="414" t="s">
        <v>77</v>
      </c>
      <c r="D44" s="414" t="s">
        <v>77</v>
      </c>
      <c r="E44" s="414" t="s">
        <v>77</v>
      </c>
      <c r="F44" s="415" t="s">
        <v>186</v>
      </c>
      <c r="G44" s="539" t="s">
        <v>10</v>
      </c>
      <c r="H44" s="540" t="s">
        <v>10</v>
      </c>
      <c r="I44" s="541" t="s">
        <v>10</v>
      </c>
      <c r="J44" s="542" t="s">
        <v>10</v>
      </c>
      <c r="K44" s="540" t="s">
        <v>10</v>
      </c>
      <c r="L44" s="541" t="s">
        <v>10</v>
      </c>
      <c r="M44" s="543">
        <f t="shared" si="7"/>
        <v>5</v>
      </c>
      <c r="N44" s="540">
        <v>3909</v>
      </c>
      <c r="O44" s="541">
        <v>3913</v>
      </c>
      <c r="P44" s="544" t="s">
        <v>10</v>
      </c>
      <c r="Q44" s="545" t="s">
        <v>10</v>
      </c>
      <c r="R44" s="546">
        <v>1</v>
      </c>
      <c r="S44" s="547" t="s">
        <v>10</v>
      </c>
      <c r="T44" s="548" t="s">
        <v>10</v>
      </c>
      <c r="U44" s="549" t="s">
        <v>10</v>
      </c>
      <c r="V44" s="550" t="s">
        <v>10</v>
      </c>
      <c r="W44" s="550" t="s">
        <v>10</v>
      </c>
      <c r="X44" s="680" t="s">
        <v>10</v>
      </c>
      <c r="Y44" s="703" t="s">
        <v>185</v>
      </c>
    </row>
    <row r="45" spans="1:25" ht="20.100000000000001" hidden="1" customHeight="1" thickBot="1" x14ac:dyDescent="0.3">
      <c r="A45" s="459" t="s">
        <v>77</v>
      </c>
      <c r="B45" s="460" t="s">
        <v>81</v>
      </c>
      <c r="C45" s="461" t="s">
        <v>77</v>
      </c>
      <c r="D45" s="461" t="s">
        <v>77</v>
      </c>
      <c r="E45" s="461" t="s">
        <v>77</v>
      </c>
      <c r="F45" s="462"/>
      <c r="G45" s="688" t="s">
        <v>10</v>
      </c>
      <c r="H45" s="689" t="s">
        <v>10</v>
      </c>
      <c r="I45" s="690" t="s">
        <v>10</v>
      </c>
      <c r="J45" s="691" t="s">
        <v>10</v>
      </c>
      <c r="K45" s="689" t="s">
        <v>10</v>
      </c>
      <c r="L45" s="690" t="s">
        <v>10</v>
      </c>
      <c r="M45" s="692">
        <f t="shared" si="7"/>
        <v>0</v>
      </c>
      <c r="N45" s="689"/>
      <c r="O45" s="690"/>
      <c r="P45" s="693" t="s">
        <v>10</v>
      </c>
      <c r="Q45" s="694" t="s">
        <v>10</v>
      </c>
      <c r="R45" s="695"/>
      <c r="S45" s="696" t="s">
        <v>10</v>
      </c>
      <c r="T45" s="697" t="s">
        <v>10</v>
      </c>
      <c r="U45" s="698" t="s">
        <v>10</v>
      </c>
      <c r="V45" s="699" t="s">
        <v>10</v>
      </c>
      <c r="W45" s="699" t="s">
        <v>10</v>
      </c>
      <c r="X45" s="700" t="s">
        <v>10</v>
      </c>
      <c r="Y45" s="701" t="s">
        <v>173</v>
      </c>
    </row>
    <row r="46" spans="1:25" ht="44.25" customHeight="1" x14ac:dyDescent="0.25">
      <c r="A46" s="447">
        <v>0.26041666666666669</v>
      </c>
      <c r="B46" s="477" t="s">
        <v>85</v>
      </c>
      <c r="C46" s="448">
        <v>25</v>
      </c>
      <c r="D46" s="449" t="s">
        <v>4</v>
      </c>
      <c r="E46" s="450" t="s">
        <v>88</v>
      </c>
      <c r="F46" s="451" t="s">
        <v>99</v>
      </c>
      <c r="G46" s="513" t="s">
        <v>10</v>
      </c>
      <c r="H46" s="514" t="s">
        <v>10</v>
      </c>
      <c r="I46" s="515" t="s">
        <v>10</v>
      </c>
      <c r="J46" s="516" t="s">
        <v>10</v>
      </c>
      <c r="K46" s="514" t="s">
        <v>10</v>
      </c>
      <c r="L46" s="515" t="s">
        <v>10</v>
      </c>
      <c r="M46" s="517">
        <f t="shared" si="5"/>
        <v>4</v>
      </c>
      <c r="N46" s="514">
        <v>3914</v>
      </c>
      <c r="O46" s="515">
        <v>3917</v>
      </c>
      <c r="P46" s="518" t="s">
        <v>10</v>
      </c>
      <c r="Q46" s="519" t="s">
        <v>10</v>
      </c>
      <c r="R46" s="520">
        <v>1</v>
      </c>
      <c r="S46" s="521" t="s">
        <v>10</v>
      </c>
      <c r="T46" s="522" t="s">
        <v>10</v>
      </c>
      <c r="U46" s="523" t="s">
        <v>10</v>
      </c>
      <c r="V46" s="524" t="s">
        <v>10</v>
      </c>
      <c r="W46" s="524" t="s">
        <v>10</v>
      </c>
      <c r="X46" s="675" t="s">
        <v>10</v>
      </c>
      <c r="Y46" s="684" t="s">
        <v>191</v>
      </c>
    </row>
    <row r="47" spans="1:25" ht="44.25" customHeight="1" x14ac:dyDescent="0.25">
      <c r="A47" s="282">
        <v>0.29166666666666669</v>
      </c>
      <c r="B47" s="293" t="s">
        <v>86</v>
      </c>
      <c r="C47" s="279">
        <v>50</v>
      </c>
      <c r="D47" s="280" t="s">
        <v>4</v>
      </c>
      <c r="E47" s="278" t="s">
        <v>91</v>
      </c>
      <c r="F47" s="281" t="s">
        <v>31</v>
      </c>
      <c r="G47" s="103" t="s">
        <v>10</v>
      </c>
      <c r="H47" s="488" t="s">
        <v>10</v>
      </c>
      <c r="I47" s="489" t="s">
        <v>10</v>
      </c>
      <c r="J47" s="104" t="s">
        <v>10</v>
      </c>
      <c r="K47" s="488" t="s">
        <v>10</v>
      </c>
      <c r="L47" s="489" t="s">
        <v>10</v>
      </c>
      <c r="M47" s="105">
        <f t="shared" si="5"/>
        <v>6</v>
      </c>
      <c r="N47" s="488">
        <v>3918</v>
      </c>
      <c r="O47" s="489">
        <v>3923</v>
      </c>
      <c r="P47" s="108" t="s">
        <v>10</v>
      </c>
      <c r="Q47" s="109" t="s">
        <v>10</v>
      </c>
      <c r="R47" s="110">
        <v>1</v>
      </c>
      <c r="S47" s="31" t="s">
        <v>10</v>
      </c>
      <c r="T47" s="490" t="s">
        <v>10</v>
      </c>
      <c r="U47" s="491" t="s">
        <v>10</v>
      </c>
      <c r="V47" s="492" t="s">
        <v>10</v>
      </c>
      <c r="W47" s="492" t="s">
        <v>10</v>
      </c>
      <c r="X47" s="676" t="s">
        <v>10</v>
      </c>
      <c r="Y47" s="684" t="s">
        <v>192</v>
      </c>
    </row>
    <row r="48" spans="1:25" ht="44.25" customHeight="1" x14ac:dyDescent="0.25">
      <c r="A48" s="282">
        <v>0.33333333333333331</v>
      </c>
      <c r="B48" s="293" t="s">
        <v>166</v>
      </c>
      <c r="C48" s="279">
        <v>47</v>
      </c>
      <c r="D48" s="280" t="s">
        <v>4</v>
      </c>
      <c r="E48" s="278" t="s">
        <v>92</v>
      </c>
      <c r="F48" s="281" t="s">
        <v>100</v>
      </c>
      <c r="G48" s="103" t="s">
        <v>10</v>
      </c>
      <c r="H48" s="488" t="s">
        <v>10</v>
      </c>
      <c r="I48" s="489" t="s">
        <v>10</v>
      </c>
      <c r="J48" s="104" t="s">
        <v>10</v>
      </c>
      <c r="K48" s="488" t="s">
        <v>10</v>
      </c>
      <c r="L48" s="489" t="s">
        <v>10</v>
      </c>
      <c r="M48" s="105">
        <f t="shared" si="5"/>
        <v>7</v>
      </c>
      <c r="N48" s="488">
        <v>3924</v>
      </c>
      <c r="O48" s="489">
        <v>3930</v>
      </c>
      <c r="P48" s="108" t="s">
        <v>10</v>
      </c>
      <c r="Q48" s="109" t="s">
        <v>10</v>
      </c>
      <c r="R48" s="110">
        <v>3</v>
      </c>
      <c r="S48" s="31" t="s">
        <v>10</v>
      </c>
      <c r="T48" s="490" t="s">
        <v>10</v>
      </c>
      <c r="U48" s="491" t="s">
        <v>10</v>
      </c>
      <c r="V48" s="492" t="s">
        <v>10</v>
      </c>
      <c r="W48" s="492" t="s">
        <v>10</v>
      </c>
      <c r="X48" s="676" t="s">
        <v>10</v>
      </c>
      <c r="Y48" s="684" t="s">
        <v>193</v>
      </c>
    </row>
    <row r="49" spans="1:25" ht="44.25" customHeight="1" thickBot="1" x14ac:dyDescent="0.3">
      <c r="A49" s="282">
        <v>0.33333333333333331</v>
      </c>
      <c r="B49" s="293" t="s">
        <v>95</v>
      </c>
      <c r="C49" s="279">
        <v>35</v>
      </c>
      <c r="D49" s="280" t="s">
        <v>4</v>
      </c>
      <c r="E49" s="278" t="s">
        <v>92</v>
      </c>
      <c r="F49" s="281" t="s">
        <v>101</v>
      </c>
      <c r="G49" s="103" t="s">
        <v>10</v>
      </c>
      <c r="H49" s="488" t="s">
        <v>10</v>
      </c>
      <c r="I49" s="489" t="s">
        <v>10</v>
      </c>
      <c r="J49" s="104" t="s">
        <v>10</v>
      </c>
      <c r="K49" s="488" t="s">
        <v>10</v>
      </c>
      <c r="L49" s="489" t="s">
        <v>10</v>
      </c>
      <c r="M49" s="105">
        <f t="shared" si="5"/>
        <v>3</v>
      </c>
      <c r="N49" s="488">
        <v>3931</v>
      </c>
      <c r="O49" s="489">
        <v>3933</v>
      </c>
      <c r="P49" s="108" t="s">
        <v>10</v>
      </c>
      <c r="Q49" s="109" t="s">
        <v>10</v>
      </c>
      <c r="R49" s="110">
        <v>1</v>
      </c>
      <c r="S49" s="31" t="s">
        <v>10</v>
      </c>
      <c r="T49" s="490" t="s">
        <v>10</v>
      </c>
      <c r="U49" s="491" t="s">
        <v>10</v>
      </c>
      <c r="V49" s="492" t="s">
        <v>10</v>
      </c>
      <c r="W49" s="492" t="s">
        <v>10</v>
      </c>
      <c r="X49" s="676" t="s">
        <v>10</v>
      </c>
      <c r="Y49" s="686" t="s">
        <v>194</v>
      </c>
    </row>
    <row r="50" spans="1:25" ht="20.100000000000001" hidden="1" customHeight="1" x14ac:dyDescent="0.25">
      <c r="A50" s="51">
        <f>'03.07 (v2)'!A43</f>
        <v>0</v>
      </c>
      <c r="B50" s="52">
        <f>'03.07 (v2)'!B43</f>
        <v>0</v>
      </c>
      <c r="C50" s="58">
        <f>'03.07 (v2)'!C43</f>
        <v>0</v>
      </c>
      <c r="D50" s="58">
        <f>'03.07 (v2)'!D43</f>
        <v>0</v>
      </c>
      <c r="E50" s="53">
        <f>'03.07 (v2)'!E43</f>
        <v>0</v>
      </c>
      <c r="F50" s="65">
        <f>'03.07 (v2)'!F43</f>
        <v>0</v>
      </c>
      <c r="G50" s="103">
        <f t="shared" ref="G50:G56" si="8">IF(ISBLANK(I50),0,(I50-H50+1))</f>
        <v>0</v>
      </c>
      <c r="H50" s="106"/>
      <c r="I50" s="107"/>
      <c r="J50" s="104">
        <f t="shared" ref="J50:J56" si="9">IF(ISBLANK(L50),0,(L50-K50+1))</f>
        <v>0</v>
      </c>
      <c r="K50" s="106"/>
      <c r="L50" s="107"/>
      <c r="M50" s="105">
        <f t="shared" si="5"/>
        <v>0</v>
      </c>
      <c r="N50" s="106"/>
      <c r="O50" s="107"/>
      <c r="P50" s="108"/>
      <c r="Q50" s="109"/>
      <c r="R50" s="110"/>
      <c r="S50" s="31">
        <f t="shared" ref="S50:S56" si="10">A50+TIME(2,0,0)</f>
        <v>8.3333333333333329E-2</v>
      </c>
      <c r="T50" s="111"/>
      <c r="U50" s="112"/>
      <c r="V50" s="113"/>
      <c r="W50" s="113"/>
      <c r="X50" s="114"/>
      <c r="Y50" s="682"/>
    </row>
    <row r="51" spans="1:25" ht="20.100000000000001" hidden="1" customHeight="1" x14ac:dyDescent="0.25">
      <c r="A51" s="51">
        <f>'03.07 (v2)'!A44</f>
        <v>0</v>
      </c>
      <c r="B51" s="52">
        <f>'03.07 (v2)'!B44</f>
        <v>0</v>
      </c>
      <c r="C51" s="58">
        <f>'03.07 (v2)'!C44</f>
        <v>0</v>
      </c>
      <c r="D51" s="58">
        <f>'03.07 (v2)'!D44</f>
        <v>0</v>
      </c>
      <c r="E51" s="53">
        <f>'03.07 (v2)'!E44</f>
        <v>0</v>
      </c>
      <c r="F51" s="65">
        <f>'03.07 (v2)'!F44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5"/>
        <v>0</v>
      </c>
      <c r="N51" s="106"/>
      <c r="O51" s="107"/>
      <c r="P51" s="108"/>
      <c r="Q51" s="109"/>
      <c r="R51" s="110"/>
      <c r="S51" s="31">
        <f t="shared" si="10"/>
        <v>8.3333333333333329E-2</v>
      </c>
      <c r="T51" s="111"/>
      <c r="U51" s="112"/>
      <c r="V51" s="113"/>
      <c r="W51" s="113"/>
      <c r="X51" s="114"/>
      <c r="Y51" s="53"/>
    </row>
    <row r="52" spans="1:25" ht="20.100000000000001" hidden="1" customHeight="1" x14ac:dyDescent="0.25">
      <c r="A52" s="51">
        <f>'03.07 (v2)'!A45</f>
        <v>0</v>
      </c>
      <c r="B52" s="52">
        <f>'03.07 (v2)'!B45</f>
        <v>0</v>
      </c>
      <c r="C52" s="58">
        <f>'03.07 (v2)'!C45</f>
        <v>0</v>
      </c>
      <c r="D52" s="58">
        <f>'03.07 (v2)'!D45</f>
        <v>0</v>
      </c>
      <c r="E52" s="53">
        <f>'03.07 (v2)'!E45</f>
        <v>0</v>
      </c>
      <c r="F52" s="65">
        <f>'03.07 (v2)'!F45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5"/>
        <v>0</v>
      </c>
      <c r="N52" s="106"/>
      <c r="O52" s="107"/>
      <c r="P52" s="108"/>
      <c r="Q52" s="109"/>
      <c r="R52" s="110"/>
      <c r="S52" s="31">
        <f t="shared" si="10"/>
        <v>8.3333333333333329E-2</v>
      </c>
      <c r="T52" s="111"/>
      <c r="U52" s="112"/>
      <c r="V52" s="113"/>
      <c r="W52" s="113"/>
      <c r="X52" s="114"/>
      <c r="Y52" s="53"/>
    </row>
    <row r="53" spans="1:25" ht="20.100000000000001" hidden="1" customHeight="1" x14ac:dyDescent="0.25">
      <c r="A53" s="51">
        <f>'03.07 (v2)'!A46</f>
        <v>0</v>
      </c>
      <c r="B53" s="52">
        <f>'03.07 (v2)'!B46</f>
        <v>0</v>
      </c>
      <c r="C53" s="58">
        <f>'03.07 (v2)'!C46</f>
        <v>0</v>
      </c>
      <c r="D53" s="58">
        <f>'03.07 (v2)'!D46</f>
        <v>0</v>
      </c>
      <c r="E53" s="53">
        <f>'03.07 (v2)'!E46</f>
        <v>0</v>
      </c>
      <c r="F53" s="65">
        <f>'03.07 (v2)'!F46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5"/>
        <v>0</v>
      </c>
      <c r="N53" s="106"/>
      <c r="O53" s="107"/>
      <c r="P53" s="108"/>
      <c r="Q53" s="109"/>
      <c r="R53" s="110"/>
      <c r="S53" s="31">
        <f t="shared" si="10"/>
        <v>8.3333333333333329E-2</v>
      </c>
      <c r="T53" s="111"/>
      <c r="U53" s="112"/>
      <c r="V53" s="113"/>
      <c r="W53" s="113"/>
      <c r="X53" s="114"/>
      <c r="Y53" s="53"/>
    </row>
    <row r="54" spans="1:25" ht="20.100000000000001" hidden="1" customHeight="1" x14ac:dyDescent="0.25">
      <c r="A54" s="51">
        <f>'03.07 (v2)'!A47</f>
        <v>0</v>
      </c>
      <c r="B54" s="52">
        <f>'03.07 (v2)'!B47</f>
        <v>0</v>
      </c>
      <c r="C54" s="58">
        <f>'03.07 (v2)'!C47</f>
        <v>0</v>
      </c>
      <c r="D54" s="58">
        <f>'03.07 (v2)'!D47</f>
        <v>0</v>
      </c>
      <c r="E54" s="53">
        <f>'03.07 (v2)'!E47</f>
        <v>0</v>
      </c>
      <c r="F54" s="65">
        <f>'03.07 (v2)'!F47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5"/>
        <v>0</v>
      </c>
      <c r="N54" s="106"/>
      <c r="O54" s="107"/>
      <c r="P54" s="108"/>
      <c r="Q54" s="109"/>
      <c r="R54" s="110"/>
      <c r="S54" s="31">
        <f t="shared" si="10"/>
        <v>8.3333333333333329E-2</v>
      </c>
      <c r="T54" s="111"/>
      <c r="U54" s="112"/>
      <c r="V54" s="113"/>
      <c r="W54" s="113"/>
      <c r="X54" s="114"/>
      <c r="Y54" s="53"/>
    </row>
    <row r="55" spans="1:25" ht="20.100000000000001" hidden="1" customHeight="1" x14ac:dyDescent="0.25">
      <c r="A55" s="51">
        <f>'03.07 (v2)'!A48</f>
        <v>0</v>
      </c>
      <c r="B55" s="52">
        <f>'03.07 (v2)'!B48</f>
        <v>0</v>
      </c>
      <c r="C55" s="58">
        <f>'03.07 (v2)'!C48</f>
        <v>0</v>
      </c>
      <c r="D55" s="58">
        <f>'03.07 (v2)'!D48</f>
        <v>0</v>
      </c>
      <c r="E55" s="53">
        <f>'03.07 (v2)'!E48</f>
        <v>0</v>
      </c>
      <c r="F55" s="65">
        <f>'03.07 (v2)'!F48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5"/>
        <v>0</v>
      </c>
      <c r="N55" s="106"/>
      <c r="O55" s="107"/>
      <c r="P55" s="108"/>
      <c r="Q55" s="109"/>
      <c r="R55" s="110"/>
      <c r="S55" s="31">
        <f t="shared" si="10"/>
        <v>8.3333333333333329E-2</v>
      </c>
      <c r="T55" s="111"/>
      <c r="U55" s="112"/>
      <c r="V55" s="113"/>
      <c r="W55" s="113"/>
      <c r="X55" s="114"/>
      <c r="Y55" s="53"/>
    </row>
    <row r="56" spans="1:25" ht="20.100000000000001" hidden="1" customHeight="1" x14ac:dyDescent="0.25">
      <c r="A56" s="51">
        <f>'03.07 (v2)'!A49</f>
        <v>0</v>
      </c>
      <c r="B56" s="52">
        <f>'03.07 (v2)'!B49</f>
        <v>0</v>
      </c>
      <c r="C56" s="58">
        <f>'03.07 (v2)'!C49</f>
        <v>0</v>
      </c>
      <c r="D56" s="58">
        <f>'03.07 (v2)'!D49</f>
        <v>0</v>
      </c>
      <c r="E56" s="53">
        <f>'03.07 (v2)'!E49</f>
        <v>0</v>
      </c>
      <c r="F56" s="65">
        <f>'03.07 (v2)'!F49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5"/>
        <v>0</v>
      </c>
      <c r="N56" s="106"/>
      <c r="O56" s="107"/>
      <c r="P56" s="108"/>
      <c r="Q56" s="109"/>
      <c r="R56" s="110"/>
      <c r="S56" s="31">
        <f t="shared" si="10"/>
        <v>8.3333333333333329E-2</v>
      </c>
      <c r="T56" s="111"/>
      <c r="U56" s="112"/>
      <c r="V56" s="113"/>
      <c r="W56" s="113"/>
      <c r="X56" s="114"/>
      <c r="Y56" s="53"/>
    </row>
    <row r="57" spans="1:25" ht="19.5" hidden="1" customHeight="1" x14ac:dyDescent="0.25">
      <c r="A57" s="70">
        <v>0.41666666666666669</v>
      </c>
      <c r="B57" s="71" t="s">
        <v>25</v>
      </c>
      <c r="C57" s="72">
        <v>25</v>
      </c>
      <c r="D57" s="72" t="s">
        <v>26</v>
      </c>
      <c r="E57" s="73" t="s">
        <v>27</v>
      </c>
      <c r="F57" s="74" t="s">
        <v>28</v>
      </c>
      <c r="G57" s="75" t="s">
        <v>10</v>
      </c>
      <c r="H57" s="76" t="s">
        <v>10</v>
      </c>
      <c r="I57" s="77" t="s">
        <v>10</v>
      </c>
      <c r="J57" s="75" t="s">
        <v>10</v>
      </c>
      <c r="K57" s="76" t="s">
        <v>10</v>
      </c>
      <c r="L57" s="77" t="s">
        <v>10</v>
      </c>
      <c r="M57" s="75" t="s">
        <v>10</v>
      </c>
      <c r="N57" s="76" t="s">
        <v>10</v>
      </c>
      <c r="O57" s="77" t="s">
        <v>10</v>
      </c>
      <c r="P57" s="108" t="s">
        <v>10</v>
      </c>
      <c r="Q57" s="109" t="s">
        <v>10</v>
      </c>
      <c r="R57" s="110" t="s">
        <v>10</v>
      </c>
      <c r="S57" s="78" t="s">
        <v>10</v>
      </c>
      <c r="T57" s="269" t="s">
        <v>10</v>
      </c>
      <c r="U57" s="270" t="s">
        <v>10</v>
      </c>
      <c r="V57" s="258" t="s">
        <v>10</v>
      </c>
      <c r="W57" s="258" t="s">
        <v>10</v>
      </c>
      <c r="X57" s="271" t="s">
        <v>10</v>
      </c>
      <c r="Y57" s="73" t="s">
        <v>27</v>
      </c>
    </row>
    <row r="58" spans="1:25" ht="19.5" hidden="1" customHeight="1" x14ac:dyDescent="0.25">
      <c r="A58" s="70">
        <v>0.41666666666666669</v>
      </c>
      <c r="B58" s="71" t="s">
        <v>25</v>
      </c>
      <c r="C58" s="72">
        <v>24</v>
      </c>
      <c r="D58" s="72" t="s">
        <v>26</v>
      </c>
      <c r="E58" s="73" t="s">
        <v>29</v>
      </c>
      <c r="F58" s="74" t="s">
        <v>3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9" t="s">
        <v>10</v>
      </c>
      <c r="U58" s="270" t="s">
        <v>10</v>
      </c>
      <c r="V58" s="258" t="s">
        <v>10</v>
      </c>
      <c r="W58" s="258" t="s">
        <v>10</v>
      </c>
      <c r="X58" s="271" t="s">
        <v>10</v>
      </c>
      <c r="Y58" s="73" t="s">
        <v>29</v>
      </c>
    </row>
    <row r="59" spans="1:25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30</v>
      </c>
      <c r="F59" s="74" t="s">
        <v>31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9" t="s">
        <v>10</v>
      </c>
      <c r="U59" s="270" t="s">
        <v>10</v>
      </c>
      <c r="V59" s="258" t="s">
        <v>10</v>
      </c>
      <c r="W59" s="258" t="s">
        <v>10</v>
      </c>
      <c r="X59" s="271" t="s">
        <v>10</v>
      </c>
      <c r="Y59" s="73" t="s">
        <v>30</v>
      </c>
    </row>
    <row r="60" spans="1:25" ht="19.5" hidden="1" customHeight="1" x14ac:dyDescent="0.25">
      <c r="A60" s="70">
        <v>0.5</v>
      </c>
      <c r="B60" s="71" t="s">
        <v>32</v>
      </c>
      <c r="C60" s="72">
        <v>36</v>
      </c>
      <c r="D60" s="72" t="s">
        <v>26</v>
      </c>
      <c r="E60" s="73" t="s">
        <v>33</v>
      </c>
      <c r="F60" s="74" t="s">
        <v>28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9" t="s">
        <v>10</v>
      </c>
      <c r="U60" s="270" t="s">
        <v>10</v>
      </c>
      <c r="V60" s="258" t="s">
        <v>10</v>
      </c>
      <c r="W60" s="258" t="s">
        <v>10</v>
      </c>
      <c r="X60" s="271" t="s">
        <v>10</v>
      </c>
      <c r="Y60" s="73" t="s">
        <v>33</v>
      </c>
    </row>
    <row r="61" spans="1:25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34</v>
      </c>
      <c r="F61" s="74" t="s">
        <v>3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9" t="s">
        <v>10</v>
      </c>
      <c r="U61" s="270" t="s">
        <v>10</v>
      </c>
      <c r="V61" s="258" t="s">
        <v>10</v>
      </c>
      <c r="W61" s="258" t="s">
        <v>10</v>
      </c>
      <c r="X61" s="271" t="s">
        <v>10</v>
      </c>
      <c r="Y61" s="73" t="s">
        <v>34</v>
      </c>
    </row>
    <row r="62" spans="1:25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35</v>
      </c>
      <c r="F62" s="74" t="s">
        <v>31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9" t="s">
        <v>10</v>
      </c>
      <c r="U62" s="270" t="s">
        <v>10</v>
      </c>
      <c r="V62" s="258" t="s">
        <v>10</v>
      </c>
      <c r="W62" s="258" t="s">
        <v>10</v>
      </c>
      <c r="X62" s="271" t="s">
        <v>10</v>
      </c>
      <c r="Y62" s="73" t="s">
        <v>35</v>
      </c>
    </row>
    <row r="63" spans="1:25" ht="20.100000000000001" hidden="1" customHeight="1" x14ac:dyDescent="0.25">
      <c r="A63" s="83" t="s">
        <v>36</v>
      </c>
      <c r="B63" s="84" t="s">
        <v>37</v>
      </c>
      <c r="C63" s="85">
        <v>100</v>
      </c>
      <c r="D63" s="86" t="s">
        <v>4</v>
      </c>
      <c r="E63" s="87" t="s">
        <v>38</v>
      </c>
      <c r="F63" s="88" t="s">
        <v>39</v>
      </c>
      <c r="G63" s="89" t="s">
        <v>10</v>
      </c>
      <c r="H63" s="90" t="s">
        <v>10</v>
      </c>
      <c r="I63" s="91" t="s">
        <v>10</v>
      </c>
      <c r="J63" s="89" t="s">
        <v>10</v>
      </c>
      <c r="K63" s="90" t="s">
        <v>10</v>
      </c>
      <c r="L63" s="91" t="s">
        <v>10</v>
      </c>
      <c r="M63" s="89" t="s">
        <v>10</v>
      </c>
      <c r="N63" s="90" t="s">
        <v>10</v>
      </c>
      <c r="O63" s="91" t="s">
        <v>10</v>
      </c>
      <c r="P63" s="268" t="s">
        <v>10</v>
      </c>
      <c r="Q63" s="268" t="s">
        <v>10</v>
      </c>
      <c r="R63" s="268" t="s">
        <v>10</v>
      </c>
      <c r="S63" s="93" t="s">
        <v>10</v>
      </c>
      <c r="T63" s="272" t="s">
        <v>10</v>
      </c>
      <c r="U63" s="273" t="s">
        <v>10</v>
      </c>
      <c r="V63" s="251" t="s">
        <v>10</v>
      </c>
      <c r="W63" s="251" t="s">
        <v>10</v>
      </c>
      <c r="X63" s="274" t="s">
        <v>10</v>
      </c>
      <c r="Y63" s="87" t="s">
        <v>38</v>
      </c>
    </row>
    <row r="64" spans="1:25" ht="30" hidden="1" customHeight="1" x14ac:dyDescent="0.25">
      <c r="A64" s="59"/>
      <c r="B64" s="60"/>
      <c r="C64" s="61"/>
      <c r="D64" s="62"/>
      <c r="E64" s="63"/>
      <c r="F64" s="64"/>
      <c r="G64" s="103">
        <f>IF(ISBLANK(I64),0,(I64-H64+1))</f>
        <v>0</v>
      </c>
      <c r="H64" s="106"/>
      <c r="I64" s="107"/>
      <c r="J64" s="104">
        <f>IF(ISBLANK(L64),0,(L64-K64+1))</f>
        <v>0</v>
      </c>
      <c r="K64" s="106"/>
      <c r="L64" s="107"/>
      <c r="M64" s="105">
        <f>IF(ISBLANK(O64),0,(O64-N64+1))</f>
        <v>0</v>
      </c>
      <c r="N64" s="106"/>
      <c r="O64" s="107"/>
      <c r="P64" s="108"/>
      <c r="Q64" s="109"/>
      <c r="R64" s="110"/>
      <c r="S64" s="13" t="s">
        <v>10</v>
      </c>
      <c r="T64" s="275" t="s">
        <v>10</v>
      </c>
      <c r="U64" s="190" t="s">
        <v>10</v>
      </c>
      <c r="V64" s="276" t="s">
        <v>10</v>
      </c>
      <c r="W64" s="276" t="s">
        <v>10</v>
      </c>
      <c r="X64" s="277" t="s">
        <v>10</v>
      </c>
      <c r="Y64" s="63"/>
    </row>
    <row r="65" spans="1:25" ht="5.25" customHeight="1" thickBot="1" x14ac:dyDescent="0.3">
      <c r="A65" s="2"/>
      <c r="B65" s="6"/>
      <c r="C65" s="55"/>
      <c r="D65" s="56"/>
      <c r="E65" s="8"/>
      <c r="F65" s="57"/>
      <c r="G65" s="7"/>
      <c r="H65" s="15"/>
      <c r="I65" s="9"/>
      <c r="J65" s="7"/>
      <c r="K65" s="15"/>
      <c r="L65" s="9"/>
      <c r="M65" s="7"/>
      <c r="N65" s="15"/>
      <c r="O65" s="9"/>
      <c r="P65" s="11"/>
      <c r="Q65" s="11"/>
      <c r="R65" s="11"/>
      <c r="S65" s="12"/>
      <c r="T65" s="3"/>
      <c r="U65" s="4"/>
      <c r="V65" s="5"/>
      <c r="W65" s="5"/>
      <c r="X65" s="5"/>
      <c r="Y65" s="8"/>
    </row>
    <row r="66" spans="1:25" ht="15" customHeight="1" thickBot="1" x14ac:dyDescent="0.3">
      <c r="B66" s="21"/>
      <c r="C66"/>
      <c r="E66" s="22"/>
      <c r="F66" s="49"/>
      <c r="G66" s="589" t="str">
        <f>G2</f>
        <v># Shot</v>
      </c>
      <c r="J66" s="604" t="str">
        <f>J2</f>
        <v># Shot</v>
      </c>
      <c r="M66" s="592" t="str">
        <f>M2</f>
        <v># Shot</v>
      </c>
      <c r="P66" s="595" t="s">
        <v>9</v>
      </c>
      <c r="Q66" s="596"/>
      <c r="R66" s="597"/>
      <c r="T66" s="598" t="str">
        <f>T2</f>
        <v>Bypass</v>
      </c>
      <c r="U66" s="601" t="str">
        <f>U2</f>
        <v>No Show</v>
      </c>
      <c r="V66" s="624" t="str">
        <f>V2</f>
        <v>Decline</v>
      </c>
      <c r="W66" s="624" t="str">
        <f>W2</f>
        <v>Xtra Sheets</v>
      </c>
      <c r="X66" s="576" t="str">
        <f>X2</f>
        <v># Sales 
(if known)</v>
      </c>
      <c r="Y66" s="22"/>
    </row>
    <row r="67" spans="1:25" ht="15.75" customHeight="1" x14ac:dyDescent="0.25">
      <c r="F67" s="49"/>
      <c r="G67" s="590"/>
      <c r="J67" s="605"/>
      <c r="M67" s="593"/>
      <c r="P67" s="629" t="str">
        <f>P3</f>
        <v>Green 
Screen</v>
      </c>
      <c r="Q67" s="607" t="str">
        <f>Q3</f>
        <v>Star</v>
      </c>
      <c r="R67" s="631" t="str">
        <f>R3</f>
        <v>Private</v>
      </c>
      <c r="T67" s="599"/>
      <c r="U67" s="602"/>
      <c r="V67" s="625"/>
      <c r="W67" s="625"/>
      <c r="X67" s="627"/>
    </row>
    <row r="68" spans="1:25" ht="15.75" customHeight="1" thickBot="1" x14ac:dyDescent="0.3">
      <c r="F68" s="49"/>
      <c r="G68" s="591"/>
      <c r="J68" s="606"/>
      <c r="M68" s="594"/>
      <c r="P68" s="630"/>
      <c r="Q68" s="608"/>
      <c r="R68" s="632"/>
      <c r="T68" s="600"/>
      <c r="U68" s="603"/>
      <c r="V68" s="626"/>
      <c r="W68" s="626"/>
      <c r="X68" s="628"/>
    </row>
    <row r="69" spans="1:25" ht="37.5" customHeight="1" thickBot="1" x14ac:dyDescent="0.3">
      <c r="D69" s="139">
        <f>D72+D73</f>
        <v>781</v>
      </c>
      <c r="E69" s="140" t="s">
        <v>40</v>
      </c>
      <c r="F69" s="49"/>
      <c r="G69" s="115">
        <f>SUM(G4:G65)</f>
        <v>0</v>
      </c>
      <c r="J69" s="115">
        <f>SUM(J4:J65)</f>
        <v>0</v>
      </c>
      <c r="M69" s="115">
        <f>SUM(M4:M65)</f>
        <v>153</v>
      </c>
      <c r="P69" s="115">
        <f>SUM(P4:P65)</f>
        <v>0</v>
      </c>
      <c r="Q69" s="115">
        <f>SUM(Q4:Q65)</f>
        <v>0</v>
      </c>
      <c r="R69" s="115">
        <f>SUM(R4:R65)</f>
        <v>52</v>
      </c>
      <c r="T69" s="116">
        <f>SUM(T4:T65)</f>
        <v>0</v>
      </c>
      <c r="U69" s="117">
        <f>SUM(U4:U65)</f>
        <v>0</v>
      </c>
      <c r="V69" s="118">
        <f>SUM(V4:V65)</f>
        <v>0</v>
      </c>
      <c r="W69" s="118">
        <f>SUM(W4:W65)</f>
        <v>0</v>
      </c>
      <c r="X69" s="117">
        <f>SUM(X4:X65)</f>
        <v>0</v>
      </c>
    </row>
    <row r="70" spans="1:25" ht="4.5" customHeight="1" x14ac:dyDescent="0.25"/>
    <row r="71" spans="1:25" ht="4.5" customHeight="1" thickBot="1" x14ac:dyDescent="0.3"/>
    <row r="72" spans="1:25" ht="27.75" customHeight="1" thickBot="1" x14ac:dyDescent="0.3">
      <c r="D72" s="139">
        <f>C5+50+44+C20+C25+C25+C26+C27+C31</f>
        <v>408</v>
      </c>
      <c r="E72" s="140" t="s">
        <v>187</v>
      </c>
      <c r="G72" s="141">
        <f>G69+J69+M69</f>
        <v>153</v>
      </c>
      <c r="H72" s="621" t="s">
        <v>41</v>
      </c>
      <c r="I72" s="622"/>
      <c r="O72" s="141">
        <f>P69+Q69+R69</f>
        <v>52</v>
      </c>
      <c r="P72" s="621" t="s">
        <v>42</v>
      </c>
      <c r="Q72" s="623"/>
      <c r="R72" s="622"/>
      <c r="T72" s="142">
        <f>SUM(T69:W69)</f>
        <v>0</v>
      </c>
      <c r="U72" s="621" t="s">
        <v>43</v>
      </c>
      <c r="V72" s="623"/>
      <c r="W72" s="622"/>
    </row>
    <row r="73" spans="1:25" ht="27.75" customHeight="1" thickBot="1" x14ac:dyDescent="0.3">
      <c r="D73" s="139">
        <f>C38+C39+C40+C41+C46+C47+C48+C49</f>
        <v>373</v>
      </c>
      <c r="E73" s="140" t="s">
        <v>188</v>
      </c>
    </row>
    <row r="74" spans="1:25" ht="27.75" customHeight="1" x14ac:dyDescent="0.25"/>
    <row r="78" spans="1:25" ht="6" customHeight="1" x14ac:dyDescent="0.25"/>
  </sheetData>
  <mergeCells count="45">
    <mergeCell ref="X34:X35"/>
    <mergeCell ref="P34:R34"/>
    <mergeCell ref="T34:T35"/>
    <mergeCell ref="U34:U35"/>
    <mergeCell ref="V34:V35"/>
    <mergeCell ref="W34:W35"/>
    <mergeCell ref="G33:O33"/>
    <mergeCell ref="G34:G35"/>
    <mergeCell ref="H34:I34"/>
    <mergeCell ref="J34:J35"/>
    <mergeCell ref="K34:L34"/>
    <mergeCell ref="M34:M35"/>
    <mergeCell ref="N34:O34"/>
    <mergeCell ref="U66:U68"/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A33:F34"/>
    <mergeCell ref="A32:Y32"/>
    <mergeCell ref="A37:Y37"/>
    <mergeCell ref="H72:I72"/>
    <mergeCell ref="U72:W72"/>
    <mergeCell ref="V66:V68"/>
    <mergeCell ref="W66:W68"/>
    <mergeCell ref="P72:R72"/>
    <mergeCell ref="X66:X68"/>
    <mergeCell ref="P67:P68"/>
    <mergeCell ref="Q67:Q68"/>
    <mergeCell ref="R67:R68"/>
    <mergeCell ref="G66:G68"/>
    <mergeCell ref="J66:J68"/>
    <mergeCell ref="M66:M68"/>
    <mergeCell ref="P66:R66"/>
    <mergeCell ref="T66:T68"/>
  </mergeCells>
  <printOptions horizontalCentered="1"/>
  <pageMargins left="0.25" right="0.25" top="0.28999999999999998" bottom="0.21" header="0.3" footer="0.2"/>
  <pageSetup scale="53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4"/>
  <sheetViews>
    <sheetView zoomScale="80" zoomScaleNormal="80" workbookViewId="0">
      <pane ySplit="2" topLeftCell="A3" activePane="bottomLeft" state="frozen"/>
      <selection activeCell="R10" sqref="R10:V10"/>
      <selection pane="bottomLeft" activeCell="C4" sqref="C4"/>
    </sheetView>
    <sheetView workbookViewId="1"/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5" s="157" customFormat="1" ht="66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638" t="s">
        <v>57</v>
      </c>
      <c r="S1" s="639"/>
      <c r="T1" s="639"/>
      <c r="U1" s="639"/>
      <c r="V1" s="639"/>
      <c r="W1" s="246" t="s">
        <v>58</v>
      </c>
      <c r="X1" s="246" t="s">
        <v>59</v>
      </c>
      <c r="Y1" s="246" t="s">
        <v>60</v>
      </c>
    </row>
    <row r="2" spans="1:2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640"/>
      <c r="S2" s="641"/>
      <c r="T2" s="641"/>
      <c r="U2" s="641"/>
      <c r="V2" s="641"/>
      <c r="W2" s="248"/>
      <c r="X2" s="248"/>
      <c r="Y2" s="248"/>
    </row>
    <row r="3" spans="1:25" s="187" customFormat="1" ht="26.25" customHeight="1" x14ac:dyDescent="0.25">
      <c r="A3" s="173">
        <f>'03.07 (v2)'!A5</f>
        <v>0.375</v>
      </c>
      <c r="B3" s="257" t="str">
        <f>'03.07 (v2)'!F5</f>
        <v>Brent</v>
      </c>
      <c r="C3" s="174" t="str">
        <f>'03.07 (v3)'!H5</f>
        <v>-</v>
      </c>
      <c r="D3" s="175" t="str">
        <f>'03.07 (v3)'!I5</f>
        <v>-</v>
      </c>
      <c r="E3" s="176" t="e">
        <f t="shared" ref="E3" si="0">IF(ISBLANK(D3),0,(D3-C3+1))</f>
        <v>#VALUE!</v>
      </c>
      <c r="F3" s="177"/>
      <c r="G3" s="177"/>
      <c r="H3" s="178" t="e">
        <f t="shared" ref="H3" si="1">E3-G3-F3</f>
        <v>#VALUE!</v>
      </c>
      <c r="I3" s="267" t="str">
        <f>'03.07 (v3)'!P5</f>
        <v>-</v>
      </c>
      <c r="J3" s="180" t="e">
        <f t="shared" ref="J3" si="2">IF(ISBLANK(I3),-90,(I3-SUM(L3:Q3,K3)))</f>
        <v>#VALUE!</v>
      </c>
      <c r="K3" s="181" t="str">
        <f>'03.07 (v3)'!X5</f>
        <v>-</v>
      </c>
      <c r="L3" s="182" t="str">
        <f>'03.07 (v3)'!T5</f>
        <v>-</v>
      </c>
      <c r="M3" s="183" t="str">
        <f>'03.07 (v3)'!U5</f>
        <v>-</v>
      </c>
      <c r="N3" s="184" t="str">
        <f>'03.07 (v3)'!V5</f>
        <v>-</v>
      </c>
      <c r="O3" s="185" t="str">
        <f>'03.07 (v3)'!W5</f>
        <v>-</v>
      </c>
      <c r="P3" s="182"/>
      <c r="Q3" s="186"/>
      <c r="R3" s="636" t="str">
        <f>'03.07 (v3)'!Y5</f>
        <v>Group VIP photo → [NE GAP]; 
Print → one 5x7 / person 
Printed 45; Rastered 3830</v>
      </c>
      <c r="S3" s="637"/>
      <c r="T3" s="637"/>
      <c r="U3" s="637"/>
      <c r="V3" s="637"/>
      <c r="W3" s="183" t="s">
        <v>10</v>
      </c>
      <c r="X3" s="183"/>
      <c r="Y3" s="183"/>
    </row>
    <row r="4" spans="1:25" s="187" customFormat="1" ht="26.25" customHeight="1" x14ac:dyDescent="0.25">
      <c r="A4" s="173">
        <f>'03.07 (v2)'!A6</f>
        <v>0.38541666666666669</v>
      </c>
      <c r="B4" s="257" t="str">
        <f>'03.07 (v2)'!F6</f>
        <v>Kim/Tim</v>
      </c>
      <c r="C4" s="174" t="str">
        <f>'03.07 (v3)'!H6</f>
        <v>-</v>
      </c>
      <c r="D4" s="175"/>
      <c r="E4" s="176">
        <f t="shared" ref="E4" si="3">IF(ISBLANK(D4),0,(D4-C4+1))</f>
        <v>0</v>
      </c>
      <c r="F4" s="177"/>
      <c r="G4" s="177"/>
      <c r="H4" s="178">
        <f t="shared" ref="H4" si="4">E4-G4-F4</f>
        <v>0</v>
      </c>
      <c r="I4" s="267" t="str">
        <f>'03.07 (v3)'!P6</f>
        <v>-</v>
      </c>
      <c r="J4" s="180" t="e">
        <f t="shared" ref="J4:J5" si="5">IF(ISBLANK(I4),-90,(I4-SUM(L4:Q4,K4)))</f>
        <v>#VALUE!</v>
      </c>
      <c r="K4" s="181" t="str">
        <f>'03.07 (v3)'!X6</f>
        <v>-</v>
      </c>
      <c r="L4" s="182" t="str">
        <f>'03.07 (v3)'!T6</f>
        <v>-</v>
      </c>
      <c r="M4" s="183" t="str">
        <f>'03.07 (v3)'!U6</f>
        <v>-</v>
      </c>
      <c r="N4" s="184" t="str">
        <f>'03.07 (v3)'!V6</f>
        <v>-</v>
      </c>
      <c r="O4" s="185" t="str">
        <f>'03.07 (v3)'!W6</f>
        <v>-</v>
      </c>
      <c r="P4" s="182"/>
      <c r="Q4" s="186"/>
      <c r="R4" s="636" t="str">
        <f>'03.07 (v3)'!Y6</f>
        <v>SEE BELOW [TOUR GUIDE INSISTED THAT SCHEDULE INDICATED INDIVIDUAL PHOTOS FOR EACH PERSON]
Group VIP photo → [NE GAP]; 
Print → one 5x7 / person 
Printed [50] 8, 2, 2, 2, 4, 4, 6, 2, 10, 4, 4; 
Rastered 3843, 3844, 3845, 3846, 3847, 3848, 3849, 3850, 3851, 3852, 3853</v>
      </c>
      <c r="S4" s="637"/>
      <c r="T4" s="637"/>
      <c r="U4" s="637"/>
      <c r="V4" s="637"/>
      <c r="W4" s="183" t="s">
        <v>10</v>
      </c>
      <c r="X4" s="183"/>
      <c r="Y4" s="183"/>
    </row>
    <row r="5" spans="1:25" s="187" customFormat="1" ht="26.25" customHeight="1" x14ac:dyDescent="0.25">
      <c r="A5" s="173">
        <f>'03.07 (v2)'!A8</f>
        <v>0.41666666666666669</v>
      </c>
      <c r="B5" s="257" t="str">
        <f>'03.07 (v2)'!F8</f>
        <v>Joy, Sandra</v>
      </c>
      <c r="C5" s="174" t="str">
        <f>'03.07 (v3)'!H18</f>
        <v>-</v>
      </c>
      <c r="D5" s="175"/>
      <c r="E5" s="176">
        <f t="shared" ref="E5" si="6">IF(ISBLANK(D5),0,(D5-C5+1))</f>
        <v>0</v>
      </c>
      <c r="F5" s="177"/>
      <c r="G5" s="177"/>
      <c r="H5" s="178">
        <f t="shared" ref="H5" si="7">E5-G5-F5</f>
        <v>0</v>
      </c>
      <c r="I5" s="267" t="str">
        <f>'03.07 (v3)'!P18</f>
        <v>-</v>
      </c>
      <c r="J5" s="180" t="e">
        <f t="shared" si="5"/>
        <v>#VALUE!</v>
      </c>
      <c r="K5" s="181" t="str">
        <f>'03.07 (v3)'!X18</f>
        <v>-</v>
      </c>
      <c r="L5" s="182" t="str">
        <f>'03.07 (v3)'!T18</f>
        <v>-</v>
      </c>
      <c r="M5" s="183" t="str">
        <f>'03.07 (v3)'!U18</f>
        <v>-</v>
      </c>
      <c r="N5" s="184" t="str">
        <f>'03.07 (v3)'!V18</f>
        <v>-</v>
      </c>
      <c r="O5" s="185" t="str">
        <f>'03.07 (v3)'!W18</f>
        <v>-</v>
      </c>
      <c r="P5" s="182"/>
      <c r="Q5" s="186"/>
      <c r="R5" s="636" t="str">
        <f>'03.07 (v3)'!Y18</f>
        <v>Group VIP photo → [NE GAP]; 
1ST Shot Team, then2nd + parents 
Print → one 5x7 / person 
Printed [44] 11, 33; Rastered 3856, 3857</v>
      </c>
      <c r="S5" s="637"/>
      <c r="T5" s="637"/>
      <c r="U5" s="637"/>
      <c r="V5" s="637"/>
      <c r="W5" s="183" t="s">
        <v>10</v>
      </c>
      <c r="X5" s="183"/>
      <c r="Y5" s="183"/>
    </row>
    <row r="6" spans="1:25" s="187" customFormat="1" ht="26.25" customHeight="1" x14ac:dyDescent="0.25">
      <c r="A6" s="173">
        <f>'03.07 (v2)'!A9</f>
        <v>0.4375</v>
      </c>
      <c r="B6" s="257" t="str">
        <f>'03.07 (v2)'!F9</f>
        <v>Kathy, Bart</v>
      </c>
      <c r="C6" s="174" t="str">
        <f>'03.07 (v3)'!H19</f>
        <v>-</v>
      </c>
      <c r="D6" s="175"/>
      <c r="E6" s="176">
        <f t="shared" ref="E6:E36" si="8">IF(ISBLANK(D6),0,(D6-C6+1))</f>
        <v>0</v>
      </c>
      <c r="F6" s="177"/>
      <c r="G6" s="177"/>
      <c r="H6" s="178">
        <f t="shared" ref="H6:H36" si="9">E6-G6-F6</f>
        <v>0</v>
      </c>
      <c r="I6" s="267" t="str">
        <f>'03.07 (v3)'!P19</f>
        <v>-</v>
      </c>
      <c r="J6" s="180" t="e">
        <f t="shared" ref="J6:J37" si="10">IF(ISBLANK(I6),-90,(I6-SUM(L6:Q6,K6)))</f>
        <v>#VALUE!</v>
      </c>
      <c r="K6" s="181" t="str">
        <f>'03.07 (v3)'!X19</f>
        <v>-</v>
      </c>
      <c r="L6" s="182" t="str">
        <f>'03.07 (v3)'!T19</f>
        <v>-</v>
      </c>
      <c r="M6" s="183" t="str">
        <f>'03.07 (v3)'!U19</f>
        <v>-</v>
      </c>
      <c r="N6" s="184" t="str">
        <f>'03.07 (v3)'!V19</f>
        <v>-</v>
      </c>
      <c r="O6" s="185" t="str">
        <f>'03.07 (v3)'!W19</f>
        <v>-</v>
      </c>
      <c r="P6" s="182"/>
      <c r="Q6" s="186"/>
      <c r="R6" s="636" t="str">
        <f>'03.07 (v3)'!Y19</f>
        <v>NO PHOTOS</v>
      </c>
      <c r="S6" s="637"/>
      <c r="T6" s="637"/>
      <c r="U6" s="637"/>
      <c r="V6" s="637"/>
      <c r="W6" s="183" t="s">
        <v>10</v>
      </c>
      <c r="X6" s="183"/>
      <c r="Y6" s="183"/>
    </row>
    <row r="7" spans="1:25" s="187" customFormat="1" ht="26.25" customHeight="1" x14ac:dyDescent="0.25">
      <c r="A7" s="173" t="str">
        <f>'03.07 (v2)'!A10</f>
        <v>↑</v>
      </c>
      <c r="B7" s="257">
        <f>'03.07 (v2)'!F10</f>
        <v>0</v>
      </c>
      <c r="C7" s="174" t="str">
        <f>'03.07 (v3)'!H20</f>
        <v>-</v>
      </c>
      <c r="D7" s="175"/>
      <c r="E7" s="176">
        <f t="shared" ref="E7" si="11">IF(ISBLANK(D7),0,(D7-C7+1))</f>
        <v>0</v>
      </c>
      <c r="F7" s="177"/>
      <c r="G7" s="177"/>
      <c r="H7" s="178">
        <f t="shared" ref="H7" si="12">E7-G7-F7</f>
        <v>0</v>
      </c>
      <c r="I7" s="267" t="str">
        <f>'03.07 (v3)'!P20</f>
        <v>-</v>
      </c>
      <c r="J7" s="180" t="e">
        <f t="shared" ref="J7" si="13">IF(ISBLANK(I7),-90,(I7-SUM(L7:Q7,K7)))</f>
        <v>#VALUE!</v>
      </c>
      <c r="K7" s="181" t="str">
        <f>'03.07 (v3)'!X20</f>
        <v>-</v>
      </c>
      <c r="L7" s="182" t="str">
        <f>'03.07 (v3)'!T20</f>
        <v>-</v>
      </c>
      <c r="M7" s="183" t="str">
        <f>'03.07 (v3)'!U20</f>
        <v>-</v>
      </c>
      <c r="N7" s="184" t="str">
        <f>'03.07 (v3)'!V20</f>
        <v>-</v>
      </c>
      <c r="O7" s="185" t="str">
        <f>'03.07 (v3)'!W20</f>
        <v>-</v>
      </c>
      <c r="P7" s="182"/>
      <c r="Q7" s="186"/>
      <c r="R7" s="636" t="str">
        <f>'03.07 (v3)'!Y20</f>
        <v>Group VIP photo → [NE GAP]; 
Print → one 5x7 / person 
Printed [65] 36, 29; Rastered 3865, 3869</v>
      </c>
      <c r="S7" s="637"/>
      <c r="T7" s="637"/>
      <c r="U7" s="637"/>
      <c r="V7" s="637"/>
      <c r="W7" s="183" t="s">
        <v>10</v>
      </c>
      <c r="X7" s="183"/>
      <c r="Y7" s="183"/>
    </row>
    <row r="8" spans="1:25" s="187" customFormat="1" ht="26.25" customHeight="1" x14ac:dyDescent="0.25">
      <c r="A8" s="173" t="str">
        <f>'03.07 (v2)'!A11</f>
        <v>↑</v>
      </c>
      <c r="B8" s="257">
        <f>'03.07 (v2)'!F11</f>
        <v>0</v>
      </c>
      <c r="C8" s="174" t="str">
        <f>'03.07 (v3)'!H21</f>
        <v>-</v>
      </c>
      <c r="D8" s="175"/>
      <c r="E8" s="176">
        <f t="shared" ref="E8" si="14">IF(ISBLANK(D8),0,(D8-C8+1))</f>
        <v>0</v>
      </c>
      <c r="F8" s="177"/>
      <c r="G8" s="177"/>
      <c r="H8" s="178">
        <f t="shared" ref="H8" si="15">E8-G8-F8</f>
        <v>0</v>
      </c>
      <c r="I8" s="267" t="str">
        <f>'03.07 (v3)'!P21</f>
        <v>-</v>
      </c>
      <c r="J8" s="180" t="e">
        <f t="shared" ref="J8:J9" si="16">IF(ISBLANK(I8),-90,(I8-SUM(L8:Q8,K8)))</f>
        <v>#VALUE!</v>
      </c>
      <c r="K8" s="181" t="str">
        <f>'03.07 (v3)'!X21</f>
        <v>-</v>
      </c>
      <c r="L8" s="182" t="str">
        <f>'03.07 (v3)'!T21</f>
        <v>-</v>
      </c>
      <c r="M8" s="183" t="str">
        <f>'03.07 (v3)'!U21</f>
        <v>-</v>
      </c>
      <c r="N8" s="184" t="str">
        <f>'03.07 (v3)'!V21</f>
        <v>-</v>
      </c>
      <c r="O8" s="185" t="str">
        <f>'03.07 (v3)'!W21</f>
        <v>-</v>
      </c>
      <c r="P8" s="182"/>
      <c r="Q8" s="186"/>
      <c r="R8" s="636" t="str">
        <f>'03.07 (v3)'!Y21</f>
        <v>Printed 36; Rastered 3865</v>
      </c>
      <c r="S8" s="637"/>
      <c r="T8" s="637"/>
      <c r="U8" s="637"/>
      <c r="V8" s="637"/>
      <c r="W8" s="183" t="s">
        <v>10</v>
      </c>
      <c r="X8" s="183"/>
      <c r="Y8" s="183"/>
    </row>
    <row r="9" spans="1:25" s="187" customFormat="1" ht="26.25" customHeight="1" x14ac:dyDescent="0.25">
      <c r="A9" s="173" t="str">
        <f>'03.07 (v2)'!A12</f>
        <v>↑</v>
      </c>
      <c r="B9" s="257">
        <f>'03.07 (v2)'!F12</f>
        <v>0</v>
      </c>
      <c r="C9" s="174" t="str">
        <f>'03.07 (v3)'!H22</f>
        <v>-</v>
      </c>
      <c r="D9" s="175"/>
      <c r="E9" s="176">
        <f t="shared" ref="E9" si="17">IF(ISBLANK(D9),0,(D9-C9+1))</f>
        <v>0</v>
      </c>
      <c r="F9" s="177"/>
      <c r="G9" s="177"/>
      <c r="H9" s="178">
        <f t="shared" ref="H9" si="18">E9-G9-F9</f>
        <v>0</v>
      </c>
      <c r="I9" s="267" t="str">
        <f>'03.07 (v3)'!P22</f>
        <v>-</v>
      </c>
      <c r="J9" s="180" t="e">
        <f t="shared" si="16"/>
        <v>#VALUE!</v>
      </c>
      <c r="K9" s="181" t="str">
        <f>'03.07 (v3)'!X22</f>
        <v>-</v>
      </c>
      <c r="L9" s="182" t="str">
        <f>'03.07 (v3)'!T22</f>
        <v>-</v>
      </c>
      <c r="M9" s="183" t="str">
        <f>'03.07 (v3)'!U22</f>
        <v>-</v>
      </c>
      <c r="N9" s="184" t="str">
        <f>'03.07 (v3)'!V22</f>
        <v>-</v>
      </c>
      <c r="O9" s="185" t="str">
        <f>'03.07 (v3)'!W22</f>
        <v>-</v>
      </c>
      <c r="P9" s="182"/>
      <c r="Q9" s="186"/>
      <c r="R9" s="636" t="str">
        <f>'03.07 (v3)'!Y22</f>
        <v>Printed 29; Rastered 3869</v>
      </c>
      <c r="S9" s="637"/>
      <c r="T9" s="637"/>
      <c r="U9" s="637"/>
      <c r="V9" s="637"/>
      <c r="W9" s="183" t="s">
        <v>10</v>
      </c>
      <c r="X9" s="183"/>
      <c r="Y9" s="183"/>
    </row>
    <row r="10" spans="1:25" s="187" customFormat="1" ht="26.25" customHeight="1" x14ac:dyDescent="0.25">
      <c r="A10" s="173" t="str">
        <f>'03.07 (v2)'!A13</f>
        <v>↑</v>
      </c>
      <c r="B10" s="257">
        <f>'03.07 (v2)'!F13</f>
        <v>0</v>
      </c>
      <c r="C10" s="174" t="str">
        <f>'03.07 (v3)'!H23</f>
        <v>-</v>
      </c>
      <c r="D10" s="175"/>
      <c r="E10" s="176">
        <f t="shared" si="8"/>
        <v>0</v>
      </c>
      <c r="F10" s="177"/>
      <c r="G10" s="177"/>
      <c r="H10" s="178">
        <f t="shared" si="9"/>
        <v>0</v>
      </c>
      <c r="I10" s="267" t="str">
        <f>'03.07 (v3)'!P23</f>
        <v>-</v>
      </c>
      <c r="J10" s="180" t="e">
        <f t="shared" si="10"/>
        <v>#VALUE!</v>
      </c>
      <c r="K10" s="181" t="str">
        <f>'03.07 (v3)'!X23</f>
        <v>-</v>
      </c>
      <c r="L10" s="182" t="str">
        <f>'03.07 (v3)'!T23</f>
        <v>-</v>
      </c>
      <c r="M10" s="183" t="str">
        <f>'03.07 (v3)'!U23</f>
        <v>-</v>
      </c>
      <c r="N10" s="184" t="str">
        <f>'03.07 (v3)'!V23</f>
        <v>-</v>
      </c>
      <c r="O10" s="185" t="str">
        <f>'03.07 (v3)'!W23</f>
        <v>-</v>
      </c>
      <c r="P10" s="182"/>
      <c r="Q10" s="186"/>
      <c r="R10" s="636" t="str">
        <f>'03.07 (v3)'!Y23</f>
        <v>Printed; Rastered</v>
      </c>
      <c r="S10" s="637"/>
      <c r="T10" s="637"/>
      <c r="U10" s="637"/>
      <c r="V10" s="637"/>
      <c r="W10" s="183" t="s">
        <v>10</v>
      </c>
      <c r="X10" s="183"/>
      <c r="Y10" s="183"/>
    </row>
    <row r="11" spans="1:25" s="187" customFormat="1" ht="26.25" customHeight="1" x14ac:dyDescent="0.25">
      <c r="A11" s="173">
        <f>'03.07 (v2)'!A14</f>
        <v>0.45833333333333331</v>
      </c>
      <c r="B11" s="257" t="str">
        <f>'03.07 (v2)'!F14</f>
        <v>Brent</v>
      </c>
      <c r="C11" s="174" t="str">
        <f>'03.07 (v3)'!H24</f>
        <v>-</v>
      </c>
      <c r="D11" s="175"/>
      <c r="E11" s="176">
        <f t="shared" si="8"/>
        <v>0</v>
      </c>
      <c r="F11" s="177"/>
      <c r="G11" s="177"/>
      <c r="H11" s="178">
        <f t="shared" si="9"/>
        <v>0</v>
      </c>
      <c r="I11" s="267" t="str">
        <f>'03.07 (v3)'!P24</f>
        <v>-</v>
      </c>
      <c r="J11" s="180" t="e">
        <f t="shared" si="10"/>
        <v>#VALUE!</v>
      </c>
      <c r="K11" s="181" t="str">
        <f>'03.07 (v3)'!X24</f>
        <v>-</v>
      </c>
      <c r="L11" s="182" t="str">
        <f>'03.07 (v3)'!T24</f>
        <v>-</v>
      </c>
      <c r="M11" s="183" t="str">
        <f>'03.07 (v3)'!U24</f>
        <v>-</v>
      </c>
      <c r="N11" s="184" t="str">
        <f>'03.07 (v3)'!V24</f>
        <v>-</v>
      </c>
      <c r="O11" s="185" t="str">
        <f>'03.07 (v3)'!W24</f>
        <v>-</v>
      </c>
      <c r="P11" s="182"/>
      <c r="Q11" s="186"/>
      <c r="R11" s="636" t="str">
        <f>'03.07 (v3)'!Y24</f>
        <v>Printed; Rastered</v>
      </c>
      <c r="S11" s="637"/>
      <c r="T11" s="637"/>
      <c r="U11" s="637"/>
      <c r="V11" s="637"/>
      <c r="W11" s="183" t="s">
        <v>10</v>
      </c>
      <c r="X11" s="183"/>
      <c r="Y11" s="183"/>
    </row>
    <row r="12" spans="1:25" s="187" customFormat="1" ht="26.25" customHeight="1" x14ac:dyDescent="0.25">
      <c r="A12" s="173">
        <f>'03.07 (v2)'!A7</f>
        <v>0.39583333333333331</v>
      </c>
      <c r="B12" s="257" t="str">
        <f>'03.07 (v2)'!F7</f>
        <v>Bohn</v>
      </c>
      <c r="C12" s="174" t="str">
        <f>'03.07 (v3)'!H25</f>
        <v>-</v>
      </c>
      <c r="D12" s="175"/>
      <c r="E12" s="176">
        <f t="shared" si="8"/>
        <v>0</v>
      </c>
      <c r="F12" s="177"/>
      <c r="G12" s="177"/>
      <c r="H12" s="178">
        <f t="shared" si="9"/>
        <v>0</v>
      </c>
      <c r="I12" s="267" t="str">
        <f>'03.07 (v3)'!P25</f>
        <v>-</v>
      </c>
      <c r="J12" s="180" t="e">
        <f t="shared" si="10"/>
        <v>#VALUE!</v>
      </c>
      <c r="K12" s="181" t="str">
        <f>'03.07 (v3)'!X25</f>
        <v>-</v>
      </c>
      <c r="L12" s="182" t="str">
        <f>'03.07 (v3)'!T25</f>
        <v>-</v>
      </c>
      <c r="M12" s="183" t="str">
        <f>'03.07 (v3)'!U25</f>
        <v>-</v>
      </c>
      <c r="N12" s="184" t="str">
        <f>'03.07 (v3)'!V25</f>
        <v>-</v>
      </c>
      <c r="O12" s="185" t="str">
        <f>'03.07 (v3)'!W25</f>
        <v>-</v>
      </c>
      <c r="P12" s="182"/>
      <c r="Q12" s="186"/>
      <c r="R12" s="636" t="str">
        <f>'03.07 (v3)'!Y25</f>
        <v>Group VIP photo → [NE GAP]; 
Print → one 5x7 / person 
Printed 17; Rastered 3873</v>
      </c>
      <c r="S12" s="637"/>
      <c r="T12" s="637"/>
      <c r="U12" s="637"/>
      <c r="V12" s="637"/>
      <c r="W12" s="183" t="s">
        <v>10</v>
      </c>
      <c r="X12" s="183"/>
      <c r="Y12" s="183"/>
    </row>
    <row r="13" spans="1:25" s="187" customFormat="1" ht="26.25" customHeight="1" x14ac:dyDescent="0.25">
      <c r="A13" s="173">
        <f>'03.07 (v2)'!A15</f>
        <v>0.52083333333333337</v>
      </c>
      <c r="B13" s="257" t="str">
        <f>'03.07 (v2)'!F15</f>
        <v>Bart</v>
      </c>
      <c r="C13" s="174" t="str">
        <f>'03.07 (v3)'!H26</f>
        <v>-</v>
      </c>
      <c r="D13" s="175"/>
      <c r="E13" s="176">
        <f t="shared" si="8"/>
        <v>0</v>
      </c>
      <c r="F13" s="177"/>
      <c r="G13" s="177"/>
      <c r="H13" s="178">
        <f t="shared" si="9"/>
        <v>0</v>
      </c>
      <c r="I13" s="267" t="str">
        <f>'03.07 (v3)'!P26</f>
        <v>-</v>
      </c>
      <c r="J13" s="180" t="e">
        <f t="shared" si="10"/>
        <v>#VALUE!</v>
      </c>
      <c r="K13" s="181" t="str">
        <f>'03.07 (v3)'!X26</f>
        <v>-</v>
      </c>
      <c r="L13" s="182" t="str">
        <f>'03.07 (v3)'!T26</f>
        <v>-</v>
      </c>
      <c r="M13" s="183" t="str">
        <f>'03.07 (v3)'!U26</f>
        <v>-</v>
      </c>
      <c r="N13" s="184" t="str">
        <f>'03.07 (v3)'!V26</f>
        <v>-</v>
      </c>
      <c r="O13" s="185" t="str">
        <f>'03.07 (v3)'!W26</f>
        <v>-</v>
      </c>
      <c r="P13" s="182"/>
      <c r="Q13" s="186"/>
      <c r="R13" s="636" t="str">
        <f>'03.07 (v3)'!Y26</f>
        <v>Group VIP photo → [NE GAP]; 
Print → one 5x7 / person 
Printed 16; Rastered 3876</v>
      </c>
      <c r="S13" s="637"/>
      <c r="T13" s="637"/>
      <c r="U13" s="637"/>
      <c r="V13" s="637"/>
      <c r="W13" s="183" t="s">
        <v>10</v>
      </c>
      <c r="X13" s="183"/>
      <c r="Y13" s="183"/>
    </row>
    <row r="14" spans="1:25" s="187" customFormat="1" ht="26.25" customHeight="1" x14ac:dyDescent="0.25">
      <c r="A14" s="173">
        <f>'03.07 (v2)'!A16</f>
        <v>6.25E-2</v>
      </c>
      <c r="B14" s="257" t="str">
        <f>'03.07 (v2)'!F16</f>
        <v>Kim, Kathy</v>
      </c>
      <c r="C14" s="174" t="str">
        <f>'03.07 (v3)'!H27</f>
        <v>-</v>
      </c>
      <c r="D14" s="175"/>
      <c r="E14" s="176">
        <f t="shared" ref="E14" si="19">IF(ISBLANK(D14),0,(D14-C14+1))</f>
        <v>0</v>
      </c>
      <c r="F14" s="177"/>
      <c r="G14" s="177"/>
      <c r="H14" s="178">
        <f t="shared" ref="H14" si="20">E14-G14-F14</f>
        <v>0</v>
      </c>
      <c r="I14" s="267" t="str">
        <f>'03.07 (v3)'!P27</f>
        <v>-</v>
      </c>
      <c r="J14" s="180" t="e">
        <f t="shared" ref="J14" si="21">IF(ISBLANK(I14),-90,(I14-SUM(L14:Q14,K14)))</f>
        <v>#VALUE!</v>
      </c>
      <c r="K14" s="181" t="str">
        <f>'03.07 (v3)'!X27</f>
        <v>-</v>
      </c>
      <c r="L14" s="182" t="str">
        <f>'03.07 (v3)'!T27</f>
        <v>-</v>
      </c>
      <c r="M14" s="183" t="str">
        <f>'03.07 (v3)'!U27</f>
        <v>-</v>
      </c>
      <c r="N14" s="184" t="str">
        <f>'03.07 (v3)'!V27</f>
        <v>-</v>
      </c>
      <c r="O14" s="185" t="str">
        <f>'03.07 (v3)'!W27</f>
        <v>-</v>
      </c>
      <c r="P14" s="182"/>
      <c r="Q14" s="186"/>
      <c r="R14" s="636" t="str">
        <f>'03.07 (v3)'!Y27</f>
        <v>Group VIP photo → [NE GAP]; 
Print → one 5x7 / person 
Printed [47] 15, 16, 16; Rastered 3879, 3884, 3887</v>
      </c>
      <c r="S14" s="637"/>
      <c r="T14" s="637"/>
      <c r="U14" s="637"/>
      <c r="V14" s="637"/>
      <c r="W14" s="183" t="s">
        <v>10</v>
      </c>
      <c r="X14" s="183"/>
      <c r="Y14" s="183"/>
    </row>
    <row r="15" spans="1:25" s="187" customFormat="1" ht="26.25" customHeight="1" x14ac:dyDescent="0.25">
      <c r="A15" s="173">
        <f>'03.07 (v2)'!A23</f>
        <v>0.1875</v>
      </c>
      <c r="B15" s="257" t="str">
        <f>'03.07 (v2)'!F23</f>
        <v>Sherry</v>
      </c>
      <c r="C15" s="174" t="str">
        <f>'03.07 (v3)'!H28</f>
        <v>-</v>
      </c>
      <c r="D15" s="175"/>
      <c r="E15" s="176">
        <f t="shared" si="8"/>
        <v>0</v>
      </c>
      <c r="F15" s="177"/>
      <c r="G15" s="177"/>
      <c r="H15" s="178">
        <f t="shared" si="9"/>
        <v>0</v>
      </c>
      <c r="I15" s="267" t="str">
        <f>'03.07 (v3)'!P28</f>
        <v>-</v>
      </c>
      <c r="J15" s="180" t="e">
        <f t="shared" si="10"/>
        <v>#VALUE!</v>
      </c>
      <c r="K15" s="181" t="str">
        <f>'03.07 (v3)'!X28</f>
        <v>-</v>
      </c>
      <c r="L15" s="182" t="str">
        <f>'03.07 (v3)'!T28</f>
        <v>-</v>
      </c>
      <c r="M15" s="183" t="str">
        <f>'03.07 (v3)'!U28</f>
        <v>-</v>
      </c>
      <c r="N15" s="184" t="str">
        <f>'03.07 (v3)'!V28</f>
        <v>-</v>
      </c>
      <c r="O15" s="185" t="str">
        <f>'03.07 (v3)'!W28</f>
        <v>-</v>
      </c>
      <c r="P15" s="182"/>
      <c r="Q15" s="186"/>
      <c r="R15" s="636" t="str">
        <f>'03.07 (v3)'!Y28</f>
        <v>Printed 15; Rastered 3879</v>
      </c>
      <c r="S15" s="637"/>
      <c r="T15" s="637"/>
      <c r="U15" s="637"/>
      <c r="V15" s="637"/>
      <c r="W15" s="183" t="s">
        <v>10</v>
      </c>
      <c r="X15" s="183"/>
      <c r="Y15" s="183"/>
    </row>
    <row r="16" spans="1:25" s="187" customFormat="1" ht="26.25" customHeight="1" x14ac:dyDescent="0.25">
      <c r="A16" s="173">
        <f>'03.07 (v2)'!A24</f>
        <v>0.25</v>
      </c>
      <c r="B16" s="257" t="str">
        <f>'03.07 (v2)'!F24</f>
        <v>Glenn</v>
      </c>
      <c r="C16" s="174" t="str">
        <f>'03.07 (v3)'!H30</f>
        <v>-</v>
      </c>
      <c r="D16" s="175"/>
      <c r="E16" s="176">
        <f t="shared" si="8"/>
        <v>0</v>
      </c>
      <c r="F16" s="177"/>
      <c r="G16" s="177"/>
      <c r="H16" s="178">
        <f t="shared" si="9"/>
        <v>0</v>
      </c>
      <c r="I16" s="267" t="str">
        <f>'03.07 (v3)'!P30</f>
        <v>-</v>
      </c>
      <c r="J16" s="180" t="e">
        <f t="shared" si="10"/>
        <v>#VALUE!</v>
      </c>
      <c r="K16" s="181" t="str">
        <f>'03.07 (v3)'!X30</f>
        <v>-</v>
      </c>
      <c r="L16" s="182" t="str">
        <f>'03.07 (v3)'!T30</f>
        <v>-</v>
      </c>
      <c r="M16" s="183" t="str">
        <f>'03.07 (v3)'!U30</f>
        <v>-</v>
      </c>
      <c r="N16" s="184" t="str">
        <f>'03.07 (v3)'!V30</f>
        <v>-</v>
      </c>
      <c r="O16" s="185" t="str">
        <f>'03.07 (v3)'!W30</f>
        <v>-</v>
      </c>
      <c r="P16" s="182"/>
      <c r="Q16" s="186"/>
      <c r="R16" s="636" t="str">
        <f>'03.07 (v3)'!Y30</f>
        <v>Printed 16; Rastered 3887</v>
      </c>
      <c r="S16" s="637"/>
      <c r="T16" s="637"/>
      <c r="U16" s="637"/>
      <c r="V16" s="637"/>
      <c r="W16" s="183" t="s">
        <v>10</v>
      </c>
      <c r="X16" s="183"/>
      <c r="Y16" s="183"/>
    </row>
    <row r="17" spans="1:25" s="187" customFormat="1" ht="26.25" customHeight="1" x14ac:dyDescent="0.25">
      <c r="A17" s="173">
        <f>'03.07 (v2)'!A25</f>
        <v>0.25</v>
      </c>
      <c r="B17" s="257" t="str">
        <f>'03.07 (v2)'!F25</f>
        <v>Ted, Todd, Maria (David)</v>
      </c>
      <c r="C17" s="174" t="str">
        <f>'03.07 (v3)'!H31</f>
        <v>-</v>
      </c>
      <c r="D17" s="175"/>
      <c r="E17" s="176">
        <f t="shared" si="8"/>
        <v>0</v>
      </c>
      <c r="F17" s="177"/>
      <c r="G17" s="177"/>
      <c r="H17" s="178">
        <f t="shared" si="9"/>
        <v>0</v>
      </c>
      <c r="I17" s="267" t="str">
        <f>'03.07 (v3)'!P31</f>
        <v>-</v>
      </c>
      <c r="J17" s="180" t="e">
        <f t="shared" si="10"/>
        <v>#VALUE!</v>
      </c>
      <c r="K17" s="181" t="str">
        <f>'03.07 (v3)'!X31</f>
        <v>-</v>
      </c>
      <c r="L17" s="182" t="str">
        <f>'03.07 (v3)'!T31</f>
        <v>-</v>
      </c>
      <c r="M17" s="183" t="str">
        <f>'03.07 (v3)'!U31</f>
        <v>-</v>
      </c>
      <c r="N17" s="184" t="str">
        <f>'03.07 (v3)'!V31</f>
        <v>-</v>
      </c>
      <c r="O17" s="185" t="str">
        <f>'03.07 (v3)'!W31</f>
        <v>-</v>
      </c>
      <c r="P17" s="182"/>
      <c r="Q17" s="186"/>
      <c r="R17" s="636" t="str">
        <f>'03.07 (v3)'!Y31</f>
        <v>Group VIP photo → [NE GAP]; 
Print → one 5x7 / person 
Printed [26] 13, 13; Rastered 3890, 3892</v>
      </c>
      <c r="S17" s="637"/>
      <c r="T17" s="637"/>
      <c r="U17" s="637"/>
      <c r="V17" s="637"/>
      <c r="W17" s="183" t="s">
        <v>10</v>
      </c>
      <c r="X17" s="183"/>
      <c r="Y17" s="183"/>
    </row>
    <row r="18" spans="1:25" s="187" customFormat="1" ht="26.25" customHeight="1" x14ac:dyDescent="0.25">
      <c r="A18" s="173">
        <f>'03.07 (v2)'!A30</f>
        <v>0.26041666666666669</v>
      </c>
      <c r="B18" s="257" t="str">
        <f>'03.07 (v2)'!F30</f>
        <v>Sammye</v>
      </c>
      <c r="C18" s="174" t="str">
        <f>'03.07 (v3)'!H38</f>
        <v>-</v>
      </c>
      <c r="D18" s="175"/>
      <c r="E18" s="176">
        <f t="shared" si="8"/>
        <v>0</v>
      </c>
      <c r="F18" s="177"/>
      <c r="G18" s="177"/>
      <c r="H18" s="178">
        <f t="shared" si="9"/>
        <v>0</v>
      </c>
      <c r="I18" s="267" t="str">
        <f>'03.07 (v3)'!P38</f>
        <v>-</v>
      </c>
      <c r="J18" s="180" t="e">
        <f t="shared" si="10"/>
        <v>#VALUE!</v>
      </c>
      <c r="K18" s="181" t="str">
        <f>'03.07 (v3)'!X38</f>
        <v>-</v>
      </c>
      <c r="L18" s="182" t="str">
        <f>'03.07 (v3)'!T38</f>
        <v>-</v>
      </c>
      <c r="M18" s="183" t="str">
        <f>'03.07 (v3)'!U38</f>
        <v>-</v>
      </c>
      <c r="N18" s="184" t="str">
        <f>'03.07 (v3)'!V38</f>
        <v>-</v>
      </c>
      <c r="O18" s="185" t="str">
        <f>'03.07 (v3)'!W38</f>
        <v>-</v>
      </c>
      <c r="P18" s="182"/>
      <c r="Q18" s="186"/>
      <c r="R18" s="636" t="str">
        <f>'03.07 (v3)'!Y38</f>
        <v>CANCELED</v>
      </c>
      <c r="S18" s="637"/>
      <c r="T18" s="637"/>
      <c r="U18" s="637"/>
      <c r="V18" s="637"/>
      <c r="W18" s="183" t="s">
        <v>10</v>
      </c>
      <c r="X18" s="183"/>
      <c r="Y18" s="183"/>
    </row>
    <row r="19" spans="1:25" s="187" customFormat="1" ht="26.25" customHeight="1" x14ac:dyDescent="0.25">
      <c r="A19" s="173">
        <f>'03.07 (v2)'!A31</f>
        <v>0.29166666666666669</v>
      </c>
      <c r="B19" s="257" t="str">
        <f>'03.07 (v2)'!F31</f>
        <v>Sherry</v>
      </c>
      <c r="C19" s="174" t="str">
        <f>'03.07 (v3)'!H39</f>
        <v>-</v>
      </c>
      <c r="D19" s="175"/>
      <c r="E19" s="176">
        <f t="shared" si="8"/>
        <v>0</v>
      </c>
      <c r="F19" s="177"/>
      <c r="G19" s="177"/>
      <c r="H19" s="178">
        <f t="shared" si="9"/>
        <v>0</v>
      </c>
      <c r="I19" s="267" t="str">
        <f>'03.07 (v3)'!P39</f>
        <v>-</v>
      </c>
      <c r="J19" s="180" t="e">
        <f t="shared" si="10"/>
        <v>#VALUE!</v>
      </c>
      <c r="K19" s="181" t="str">
        <f>'03.07 (v3)'!X39</f>
        <v>-</v>
      </c>
      <c r="L19" s="182" t="str">
        <f>'03.07 (v3)'!T39</f>
        <v>-</v>
      </c>
      <c r="M19" s="183" t="str">
        <f>'03.07 (v3)'!U39</f>
        <v>-</v>
      </c>
      <c r="N19" s="184" t="str">
        <f>'03.07 (v3)'!V39</f>
        <v>-</v>
      </c>
      <c r="O19" s="185" t="str">
        <f>'03.07 (v3)'!W39</f>
        <v>-</v>
      </c>
      <c r="P19" s="182"/>
      <c r="Q19" s="186"/>
      <c r="R19" s="636" t="str">
        <f>'03.07 (v3)'!Y39</f>
        <v>Group VIP photo → [NE GAP]; 
Print → one 5x7 / person 
Printed 12 ; Rastered 3899</v>
      </c>
      <c r="S19" s="637"/>
      <c r="T19" s="637"/>
      <c r="U19" s="637"/>
      <c r="V19" s="637"/>
      <c r="W19" s="183" t="s">
        <v>10</v>
      </c>
      <c r="X19" s="183"/>
      <c r="Y19" s="183"/>
    </row>
    <row r="20" spans="1:25" s="187" customFormat="1" ht="26.25" customHeight="1" x14ac:dyDescent="0.25">
      <c r="A20" s="173">
        <f>'03.07 (v2)'!A33</f>
        <v>0.33333333333333331</v>
      </c>
      <c r="B20" s="257" t="str">
        <f>'03.07 (v2)'!F33</f>
        <v xml:space="preserve">Ted </v>
      </c>
      <c r="C20" s="174" t="str">
        <f>'03.07 (v3)'!H40</f>
        <v>-</v>
      </c>
      <c r="D20" s="175"/>
      <c r="E20" s="176">
        <f t="shared" si="8"/>
        <v>0</v>
      </c>
      <c r="F20" s="177"/>
      <c r="G20" s="177"/>
      <c r="H20" s="178">
        <f t="shared" si="9"/>
        <v>0</v>
      </c>
      <c r="I20" s="267" t="str">
        <f>'03.07 (v3)'!P40</f>
        <v>-</v>
      </c>
      <c r="J20" s="180" t="e">
        <f t="shared" si="10"/>
        <v>#VALUE!</v>
      </c>
      <c r="K20" s="181" t="str">
        <f>'03.07 (v3)'!X40</f>
        <v>-</v>
      </c>
      <c r="L20" s="182" t="str">
        <f>'03.07 (v3)'!T40</f>
        <v>-</v>
      </c>
      <c r="M20" s="183" t="str">
        <f>'03.07 (v3)'!U40</f>
        <v>-</v>
      </c>
      <c r="N20" s="184" t="str">
        <f>'03.07 (v3)'!V40</f>
        <v>-</v>
      </c>
      <c r="O20" s="185" t="str">
        <f>'03.07 (v3)'!W40</f>
        <v>-</v>
      </c>
      <c r="P20" s="182"/>
      <c r="Q20" s="186"/>
      <c r="R20" s="636" t="str">
        <f>'03.07 (v3)'!Y40</f>
        <v>CANCELED</v>
      </c>
      <c r="S20" s="637"/>
      <c r="T20" s="637"/>
      <c r="U20" s="637"/>
      <c r="V20" s="637"/>
      <c r="W20" s="183" t="s">
        <v>10</v>
      </c>
      <c r="X20" s="183"/>
      <c r="Y20" s="183"/>
    </row>
    <row r="21" spans="1:25" s="187" customFormat="1" ht="26.25" customHeight="1" x14ac:dyDescent="0.25">
      <c r="A21" s="173">
        <f>'03.07 (v2)'!A34</f>
        <v>0</v>
      </c>
      <c r="B21" s="257">
        <f>'03.07 (v2)'!F34</f>
        <v>0</v>
      </c>
      <c r="C21" s="174" t="str">
        <f>'03.07 (v3)'!H41</f>
        <v>-</v>
      </c>
      <c r="D21" s="175"/>
      <c r="E21" s="176">
        <f t="shared" si="8"/>
        <v>0</v>
      </c>
      <c r="F21" s="177"/>
      <c r="G21" s="177"/>
      <c r="H21" s="178">
        <f t="shared" si="9"/>
        <v>0</v>
      </c>
      <c r="I21" s="267" t="str">
        <f>'03.07 (v3)'!P41</f>
        <v>-</v>
      </c>
      <c r="J21" s="180" t="e">
        <f t="shared" si="10"/>
        <v>#VALUE!</v>
      </c>
      <c r="K21" s="181" t="str">
        <f>'03.07 (v3)'!X41</f>
        <v>-</v>
      </c>
      <c r="L21" s="182" t="str">
        <f>'03.07 (v3)'!T41</f>
        <v>-</v>
      </c>
      <c r="M21" s="183" t="str">
        <f>'03.07 (v3)'!U41</f>
        <v>-</v>
      </c>
      <c r="N21" s="184" t="str">
        <f>'03.07 (v3)'!V41</f>
        <v>-</v>
      </c>
      <c r="O21" s="185" t="str">
        <f>'03.07 (v3)'!W41</f>
        <v>-</v>
      </c>
      <c r="P21" s="182"/>
      <c r="Q21" s="186"/>
      <c r="R21" s="636" t="str">
        <f>'03.07 (v3)'!Y41</f>
        <v>Group VIP photo → [NE GAP]; 
Print → one 5x7 / person 
Printed [89] 32, 25, 32; Rastered 3902, 3907, 3912</v>
      </c>
      <c r="S21" s="637"/>
      <c r="T21" s="637"/>
      <c r="U21" s="637"/>
      <c r="V21" s="637"/>
      <c r="W21" s="183" t="s">
        <v>10</v>
      </c>
      <c r="X21" s="183"/>
      <c r="Y21" s="183"/>
    </row>
    <row r="22" spans="1:25" s="187" customFormat="1" ht="26.25" customHeight="1" x14ac:dyDescent="0.25">
      <c r="A22" s="173">
        <f>'03.07 (v2)'!A35</f>
        <v>0</v>
      </c>
      <c r="B22" s="257">
        <f>'03.07 (v2)'!F35</f>
        <v>0</v>
      </c>
      <c r="C22" s="174" t="str">
        <f>'03.07 (v3)'!H42</f>
        <v>-</v>
      </c>
      <c r="D22" s="175"/>
      <c r="E22" s="176">
        <f t="shared" si="8"/>
        <v>0</v>
      </c>
      <c r="F22" s="177"/>
      <c r="G22" s="177"/>
      <c r="H22" s="178">
        <f t="shared" si="9"/>
        <v>0</v>
      </c>
      <c r="I22" s="267" t="str">
        <f>'03.07 (v3)'!P42</f>
        <v>-</v>
      </c>
      <c r="J22" s="180" t="e">
        <f t="shared" si="10"/>
        <v>#VALUE!</v>
      </c>
      <c r="K22" s="181" t="str">
        <f>'03.07 (v3)'!X42</f>
        <v>-</v>
      </c>
      <c r="L22" s="182" t="str">
        <f>'03.07 (v3)'!T42</f>
        <v>-</v>
      </c>
      <c r="M22" s="183" t="str">
        <f>'03.07 (v3)'!U42</f>
        <v>-</v>
      </c>
      <c r="N22" s="184" t="str">
        <f>'03.07 (v3)'!V42</f>
        <v>-</v>
      </c>
      <c r="O22" s="185" t="str">
        <f>'03.07 (v3)'!W42</f>
        <v>-</v>
      </c>
      <c r="P22" s="182"/>
      <c r="Q22" s="186"/>
      <c r="R22" s="636" t="str">
        <f>'03.07 (v3)'!Y42</f>
        <v>Printed 32; Rastered 3902</v>
      </c>
      <c r="S22" s="637"/>
      <c r="T22" s="637"/>
      <c r="U22" s="637"/>
      <c r="V22" s="637"/>
      <c r="W22" s="183" t="s">
        <v>10</v>
      </c>
      <c r="X22" s="183"/>
      <c r="Y22" s="183"/>
    </row>
    <row r="23" spans="1:25" s="187" customFormat="1" ht="26.25" customHeight="1" x14ac:dyDescent="0.25">
      <c r="A23" s="173">
        <f>'03.07 (v2)'!A36</f>
        <v>0</v>
      </c>
      <c r="B23" s="257">
        <f>'03.07 (v2)'!F36</f>
        <v>0</v>
      </c>
      <c r="C23" s="174" t="str">
        <f>'03.07 (v3)'!H43</f>
        <v>-</v>
      </c>
      <c r="D23" s="175"/>
      <c r="E23" s="176">
        <f t="shared" si="8"/>
        <v>0</v>
      </c>
      <c r="F23" s="177"/>
      <c r="G23" s="177"/>
      <c r="H23" s="178">
        <f t="shared" si="9"/>
        <v>0</v>
      </c>
      <c r="I23" s="267" t="str">
        <f>'03.07 (v3)'!P43</f>
        <v>-</v>
      </c>
      <c r="J23" s="180" t="e">
        <f t="shared" si="10"/>
        <v>#VALUE!</v>
      </c>
      <c r="K23" s="181" t="str">
        <f>'03.07 (v3)'!X43</f>
        <v>-</v>
      </c>
      <c r="L23" s="182" t="str">
        <f>'03.07 (v3)'!T43</f>
        <v>-</v>
      </c>
      <c r="M23" s="183" t="str">
        <f>'03.07 (v3)'!U43</f>
        <v>-</v>
      </c>
      <c r="N23" s="184" t="str">
        <f>'03.07 (v3)'!V43</f>
        <v>-</v>
      </c>
      <c r="O23" s="185" t="str">
        <f>'03.07 (v3)'!W43</f>
        <v>-</v>
      </c>
      <c r="P23" s="182"/>
      <c r="Q23" s="186"/>
      <c r="R23" s="636" t="str">
        <f>'03.07 (v3)'!Y43</f>
        <v>Printed 25; Rastered 3907</v>
      </c>
      <c r="S23" s="637"/>
      <c r="T23" s="637"/>
      <c r="U23" s="637"/>
      <c r="V23" s="637"/>
      <c r="W23" s="183" t="s">
        <v>10</v>
      </c>
      <c r="X23" s="183"/>
      <c r="Y23" s="183"/>
    </row>
    <row r="24" spans="1:25" s="187" customFormat="1" ht="26.25" customHeight="1" x14ac:dyDescent="0.25">
      <c r="A24" s="173">
        <f>'03.07 (v2)'!A37</f>
        <v>0</v>
      </c>
      <c r="B24" s="257">
        <f>'03.07 (v2)'!F37</f>
        <v>0</v>
      </c>
      <c r="C24" s="174" t="str">
        <f>'03.07 (v3)'!H44</f>
        <v>-</v>
      </c>
      <c r="D24" s="175"/>
      <c r="E24" s="176">
        <f t="shared" si="8"/>
        <v>0</v>
      </c>
      <c r="F24" s="177"/>
      <c r="G24" s="177"/>
      <c r="H24" s="178">
        <f t="shared" si="9"/>
        <v>0</v>
      </c>
      <c r="I24" s="267" t="str">
        <f>'03.07 (v3)'!P44</f>
        <v>-</v>
      </c>
      <c r="J24" s="180" t="e">
        <f t="shared" si="10"/>
        <v>#VALUE!</v>
      </c>
      <c r="K24" s="181" t="str">
        <f>'03.07 (v3)'!X44</f>
        <v>-</v>
      </c>
      <c r="L24" s="182" t="str">
        <f>'03.07 (v3)'!T44</f>
        <v>-</v>
      </c>
      <c r="M24" s="183" t="str">
        <f>'03.07 (v3)'!U44</f>
        <v>-</v>
      </c>
      <c r="N24" s="184" t="str">
        <f>'03.07 (v3)'!V44</f>
        <v>-</v>
      </c>
      <c r="O24" s="185" t="str">
        <f>'03.07 (v3)'!W44</f>
        <v>-</v>
      </c>
      <c r="P24" s="182"/>
      <c r="Q24" s="186"/>
      <c r="R24" s="636" t="str">
        <f>'03.07 (v3)'!Y44</f>
        <v>Printed 32; Rastered 3912</v>
      </c>
      <c r="S24" s="637"/>
      <c r="T24" s="637"/>
      <c r="U24" s="637"/>
      <c r="V24" s="637"/>
      <c r="W24" s="183" t="s">
        <v>10</v>
      </c>
      <c r="X24" s="183"/>
      <c r="Y24" s="183"/>
    </row>
    <row r="25" spans="1:25" s="187" customFormat="1" ht="26.25" customHeight="1" x14ac:dyDescent="0.25">
      <c r="A25" s="173">
        <f>'03.07 (v2)'!A38</f>
        <v>0</v>
      </c>
      <c r="B25" s="257">
        <f>'03.07 (v2)'!F38</f>
        <v>0</v>
      </c>
      <c r="C25" s="174" t="str">
        <f>'03.07 (v3)'!H45</f>
        <v>-</v>
      </c>
      <c r="D25" s="175"/>
      <c r="E25" s="176">
        <f t="shared" si="8"/>
        <v>0</v>
      </c>
      <c r="F25" s="177"/>
      <c r="G25" s="177"/>
      <c r="H25" s="178">
        <f t="shared" si="9"/>
        <v>0</v>
      </c>
      <c r="I25" s="267" t="str">
        <f>'03.07 (v3)'!P45</f>
        <v>-</v>
      </c>
      <c r="J25" s="180" t="e">
        <f t="shared" si="10"/>
        <v>#VALUE!</v>
      </c>
      <c r="K25" s="181" t="str">
        <f>'03.07 (v3)'!X45</f>
        <v>-</v>
      </c>
      <c r="L25" s="182" t="str">
        <f>'03.07 (v3)'!T45</f>
        <v>-</v>
      </c>
      <c r="M25" s="183" t="str">
        <f>'03.07 (v3)'!U45</f>
        <v>-</v>
      </c>
      <c r="N25" s="184" t="str">
        <f>'03.07 (v3)'!V45</f>
        <v>-</v>
      </c>
      <c r="O25" s="185" t="str">
        <f>'03.07 (v3)'!W45</f>
        <v>-</v>
      </c>
      <c r="P25" s="182"/>
      <c r="Q25" s="186"/>
      <c r="R25" s="636" t="str">
        <f>'03.07 (v3)'!Y45</f>
        <v>Printed; Rastered</v>
      </c>
      <c r="S25" s="637"/>
      <c r="T25" s="637"/>
      <c r="U25" s="637"/>
      <c r="V25" s="637"/>
      <c r="W25" s="183" t="s">
        <v>10</v>
      </c>
      <c r="X25" s="183"/>
      <c r="Y25" s="183"/>
    </row>
    <row r="26" spans="1:25" s="187" customFormat="1" ht="26.25" customHeight="1" x14ac:dyDescent="0.25">
      <c r="A26" s="173">
        <f>'03.07 (v2)'!A39</f>
        <v>0</v>
      </c>
      <c r="B26" s="257">
        <f>'03.07 (v2)'!F39</f>
        <v>0</v>
      </c>
      <c r="C26" s="174" t="str">
        <f>'03.07 (v3)'!H46</f>
        <v>-</v>
      </c>
      <c r="D26" s="175"/>
      <c r="E26" s="176">
        <f t="shared" si="8"/>
        <v>0</v>
      </c>
      <c r="F26" s="177"/>
      <c r="G26" s="177"/>
      <c r="H26" s="178">
        <f t="shared" si="9"/>
        <v>0</v>
      </c>
      <c r="I26" s="267" t="str">
        <f>'03.07 (v3)'!P46</f>
        <v>-</v>
      </c>
      <c r="J26" s="180" t="e">
        <f t="shared" si="10"/>
        <v>#VALUE!</v>
      </c>
      <c r="K26" s="181" t="str">
        <f>'03.07 (v3)'!X46</f>
        <v>-</v>
      </c>
      <c r="L26" s="182" t="str">
        <f>'03.07 (v3)'!T46</f>
        <v>-</v>
      </c>
      <c r="M26" s="183" t="str">
        <f>'03.07 (v3)'!U46</f>
        <v>-</v>
      </c>
      <c r="N26" s="184" t="str">
        <f>'03.07 (v3)'!V46</f>
        <v>-</v>
      </c>
      <c r="O26" s="185" t="str">
        <f>'03.07 (v3)'!W46</f>
        <v>-</v>
      </c>
      <c r="P26" s="182"/>
      <c r="Q26" s="186"/>
      <c r="R26" s="636" t="str">
        <f>'03.07 (v3)'!Y46</f>
        <v>Group VIP photo → [NE GAP]; 
Print → one 5x7 / person 
Printed 17; Rastered 3915</v>
      </c>
      <c r="S26" s="637"/>
      <c r="T26" s="637"/>
      <c r="U26" s="637"/>
      <c r="V26" s="637"/>
      <c r="W26" s="183" t="s">
        <v>10</v>
      </c>
      <c r="X26" s="183"/>
      <c r="Y26" s="183"/>
    </row>
    <row r="27" spans="1:25" s="187" customFormat="1" ht="26.25" customHeight="1" x14ac:dyDescent="0.25">
      <c r="A27" s="173">
        <f>'03.07 (v2)'!A40</f>
        <v>0</v>
      </c>
      <c r="B27" s="257">
        <f>'03.07 (v2)'!F40</f>
        <v>0</v>
      </c>
      <c r="C27" s="174" t="str">
        <f>'03.07 (v3)'!H47</f>
        <v>-</v>
      </c>
      <c r="D27" s="175"/>
      <c r="E27" s="176">
        <f t="shared" si="8"/>
        <v>0</v>
      </c>
      <c r="F27" s="177"/>
      <c r="G27" s="177"/>
      <c r="H27" s="178">
        <f t="shared" si="9"/>
        <v>0</v>
      </c>
      <c r="I27" s="267" t="str">
        <f>'03.07 (v3)'!P47</f>
        <v>-</v>
      </c>
      <c r="J27" s="180" t="e">
        <f t="shared" si="10"/>
        <v>#VALUE!</v>
      </c>
      <c r="K27" s="181" t="str">
        <f>'03.07 (v3)'!X47</f>
        <v>-</v>
      </c>
      <c r="L27" s="182" t="str">
        <f>'03.07 (v3)'!T47</f>
        <v>-</v>
      </c>
      <c r="M27" s="183" t="str">
        <f>'03.07 (v3)'!U47</f>
        <v>-</v>
      </c>
      <c r="N27" s="184" t="str">
        <f>'03.07 (v3)'!V47</f>
        <v>-</v>
      </c>
      <c r="O27" s="185" t="str">
        <f>'03.07 (v3)'!W47</f>
        <v>-</v>
      </c>
      <c r="P27" s="182"/>
      <c r="Q27" s="186"/>
      <c r="R27" s="636" t="str">
        <f>'03.07 (v3)'!Y47</f>
        <v>Group VIP photo → [NE GAP]; 
Print → one 5x7 / person 
Printed 16; Rastered 3921</v>
      </c>
      <c r="S27" s="637"/>
      <c r="T27" s="637"/>
      <c r="U27" s="637"/>
      <c r="V27" s="637"/>
      <c r="W27" s="183" t="s">
        <v>10</v>
      </c>
      <c r="X27" s="183"/>
      <c r="Y27" s="183"/>
    </row>
    <row r="28" spans="1:25" s="187" customFormat="1" ht="26.25" customHeight="1" x14ac:dyDescent="0.25">
      <c r="A28" s="173">
        <f>'03.07 (v2)'!A41</f>
        <v>0</v>
      </c>
      <c r="B28" s="257">
        <f>'03.07 (v2)'!F41</f>
        <v>0</v>
      </c>
      <c r="C28" s="174" t="str">
        <f>'03.07 (v3)'!H48</f>
        <v>-</v>
      </c>
      <c r="D28" s="175"/>
      <c r="E28" s="176">
        <f t="shared" si="8"/>
        <v>0</v>
      </c>
      <c r="F28" s="177"/>
      <c r="G28" s="177"/>
      <c r="H28" s="178">
        <f t="shared" si="9"/>
        <v>0</v>
      </c>
      <c r="I28" s="267" t="str">
        <f>'03.07 (v3)'!P48</f>
        <v>-</v>
      </c>
      <c r="J28" s="180" t="e">
        <f t="shared" si="10"/>
        <v>#VALUE!</v>
      </c>
      <c r="K28" s="181" t="str">
        <f>'03.07 (v3)'!X48</f>
        <v>-</v>
      </c>
      <c r="L28" s="182" t="str">
        <f>'03.07 (v3)'!T48</f>
        <v>-</v>
      </c>
      <c r="M28" s="183" t="str">
        <f>'03.07 (v3)'!U48</f>
        <v>-</v>
      </c>
      <c r="N28" s="184" t="str">
        <f>'03.07 (v3)'!V48</f>
        <v>-</v>
      </c>
      <c r="O28" s="185" t="str">
        <f>'03.07 (v3)'!W48</f>
        <v>-</v>
      </c>
      <c r="P28" s="182"/>
      <c r="Q28" s="186"/>
      <c r="R28" s="636" t="str">
        <f>'03.07 (v3)'!Y48</f>
        <v>Group VIP photo → [NE GAP]; 
Print → one 5x7 / person 
Printed 17,1 &amp; 8 Rastered 3925, 3926 &amp; 3928</v>
      </c>
      <c r="S28" s="637"/>
      <c r="T28" s="637"/>
      <c r="U28" s="637"/>
      <c r="V28" s="637"/>
      <c r="W28" s="183" t="s">
        <v>10</v>
      </c>
      <c r="X28" s="183"/>
      <c r="Y28" s="183"/>
    </row>
    <row r="29" spans="1:25" s="187" customFormat="1" ht="26.25" customHeight="1" x14ac:dyDescent="0.25">
      <c r="A29" s="173">
        <f>'03.07 (v2)'!A42</f>
        <v>0</v>
      </c>
      <c r="B29" s="257">
        <f>'03.07 (v2)'!F42</f>
        <v>0</v>
      </c>
      <c r="C29" s="174" t="str">
        <f>'03.07 (v3)'!H49</f>
        <v>-</v>
      </c>
      <c r="D29" s="175"/>
      <c r="E29" s="176">
        <f t="shared" si="8"/>
        <v>0</v>
      </c>
      <c r="F29" s="177"/>
      <c r="G29" s="177"/>
      <c r="H29" s="178">
        <f t="shared" si="9"/>
        <v>0</v>
      </c>
      <c r="I29" s="267" t="str">
        <f>'03.07 (v3)'!P49</f>
        <v>-</v>
      </c>
      <c r="J29" s="180" t="e">
        <f t="shared" si="10"/>
        <v>#VALUE!</v>
      </c>
      <c r="K29" s="181" t="str">
        <f>'03.07 (v3)'!X49</f>
        <v>-</v>
      </c>
      <c r="L29" s="182" t="str">
        <f>'03.07 (v3)'!T49</f>
        <v>-</v>
      </c>
      <c r="M29" s="183" t="str">
        <f>'03.07 (v3)'!U49</f>
        <v>-</v>
      </c>
      <c r="N29" s="184" t="str">
        <f>'03.07 (v3)'!V49</f>
        <v>-</v>
      </c>
      <c r="O29" s="185" t="str">
        <f>'03.07 (v3)'!W49</f>
        <v>-</v>
      </c>
      <c r="P29" s="182"/>
      <c r="Q29" s="186"/>
      <c r="R29" s="636" t="str">
        <f>'03.07 (v3)'!Y49</f>
        <v>Group VIP photo → [NE GAP]; 
Print → one 5x7 / person 
Printed 13; Rastered 3932</v>
      </c>
      <c r="S29" s="637"/>
      <c r="T29" s="637"/>
      <c r="U29" s="637"/>
      <c r="V29" s="637"/>
      <c r="W29" s="183" t="s">
        <v>10</v>
      </c>
      <c r="X29" s="183"/>
      <c r="Y29" s="183"/>
    </row>
    <row r="30" spans="1:25" s="187" customFormat="1" ht="26.25" customHeight="1" x14ac:dyDescent="0.25">
      <c r="A30" s="173">
        <f>'03.07 (v2)'!A43</f>
        <v>0</v>
      </c>
      <c r="B30" s="257">
        <f>'03.07 (v2)'!F43</f>
        <v>0</v>
      </c>
      <c r="C30" s="174">
        <f>'03.07 (v3)'!H50</f>
        <v>0</v>
      </c>
      <c r="D30" s="175"/>
      <c r="E30" s="176">
        <f t="shared" si="8"/>
        <v>0</v>
      </c>
      <c r="F30" s="177"/>
      <c r="G30" s="177"/>
      <c r="H30" s="178">
        <f t="shared" si="9"/>
        <v>0</v>
      </c>
      <c r="I30" s="267">
        <f>'03.07 (v3)'!P50</f>
        <v>0</v>
      </c>
      <c r="J30" s="180">
        <f t="shared" si="10"/>
        <v>0</v>
      </c>
      <c r="K30" s="181">
        <f>'03.07 (v3)'!X50</f>
        <v>0</v>
      </c>
      <c r="L30" s="182">
        <f>'03.07 (v3)'!T50</f>
        <v>0</v>
      </c>
      <c r="M30" s="183">
        <f>'03.07 (v3)'!U50</f>
        <v>0</v>
      </c>
      <c r="N30" s="184">
        <f>'03.07 (v3)'!V50</f>
        <v>0</v>
      </c>
      <c r="O30" s="185">
        <f>'03.07 (v3)'!W50</f>
        <v>0</v>
      </c>
      <c r="P30" s="182"/>
      <c r="Q30" s="186"/>
      <c r="R30" s="636">
        <f>'03.07 (v3)'!Y50</f>
        <v>0</v>
      </c>
      <c r="S30" s="637"/>
      <c r="T30" s="637"/>
      <c r="U30" s="637"/>
      <c r="V30" s="637"/>
      <c r="W30" s="183" t="s">
        <v>10</v>
      </c>
      <c r="X30" s="183"/>
      <c r="Y30" s="183"/>
    </row>
    <row r="31" spans="1:25" s="187" customFormat="1" ht="26.25" customHeight="1" x14ac:dyDescent="0.25">
      <c r="A31" s="173">
        <f>'03.07 (v2)'!A44</f>
        <v>0</v>
      </c>
      <c r="B31" s="257">
        <f>'03.07 (v2)'!F44</f>
        <v>0</v>
      </c>
      <c r="C31" s="174">
        <f>'03.07 (v3)'!H51</f>
        <v>0</v>
      </c>
      <c r="D31" s="175"/>
      <c r="E31" s="176">
        <f t="shared" si="8"/>
        <v>0</v>
      </c>
      <c r="F31" s="177"/>
      <c r="G31" s="177"/>
      <c r="H31" s="178">
        <f t="shared" si="9"/>
        <v>0</v>
      </c>
      <c r="I31" s="267">
        <f>'03.07 (v3)'!P51</f>
        <v>0</v>
      </c>
      <c r="J31" s="180">
        <f t="shared" si="10"/>
        <v>0</v>
      </c>
      <c r="K31" s="181">
        <f>'03.07 (v3)'!X51</f>
        <v>0</v>
      </c>
      <c r="L31" s="182">
        <f>'03.07 (v3)'!T51</f>
        <v>0</v>
      </c>
      <c r="M31" s="183">
        <f>'03.07 (v3)'!U51</f>
        <v>0</v>
      </c>
      <c r="N31" s="184">
        <f>'03.07 (v3)'!V51</f>
        <v>0</v>
      </c>
      <c r="O31" s="185">
        <f>'03.07 (v3)'!W51</f>
        <v>0</v>
      </c>
      <c r="P31" s="182"/>
      <c r="Q31" s="186"/>
      <c r="R31" s="636">
        <f>'03.07 (v3)'!Y51</f>
        <v>0</v>
      </c>
      <c r="S31" s="637"/>
      <c r="T31" s="637"/>
      <c r="U31" s="637"/>
      <c r="V31" s="637"/>
      <c r="W31" s="183" t="s">
        <v>10</v>
      </c>
      <c r="X31" s="183"/>
      <c r="Y31" s="183"/>
    </row>
    <row r="32" spans="1:25" s="187" customFormat="1" ht="26.25" customHeight="1" x14ac:dyDescent="0.25">
      <c r="A32" s="173">
        <f>'03.07 (v2)'!A45</f>
        <v>0</v>
      </c>
      <c r="B32" s="257">
        <f>'03.07 (v2)'!F45</f>
        <v>0</v>
      </c>
      <c r="C32" s="174">
        <f>'03.07 (v3)'!H52</f>
        <v>0</v>
      </c>
      <c r="D32" s="175"/>
      <c r="E32" s="176">
        <f t="shared" si="8"/>
        <v>0</v>
      </c>
      <c r="F32" s="177"/>
      <c r="G32" s="177"/>
      <c r="H32" s="178">
        <f t="shared" si="9"/>
        <v>0</v>
      </c>
      <c r="I32" s="267">
        <f>'03.07 (v3)'!P52</f>
        <v>0</v>
      </c>
      <c r="J32" s="180">
        <f t="shared" si="10"/>
        <v>0</v>
      </c>
      <c r="K32" s="181">
        <f>'03.07 (v3)'!X52</f>
        <v>0</v>
      </c>
      <c r="L32" s="182">
        <f>'03.07 (v3)'!T52</f>
        <v>0</v>
      </c>
      <c r="M32" s="183">
        <f>'03.07 (v3)'!U52</f>
        <v>0</v>
      </c>
      <c r="N32" s="184">
        <f>'03.07 (v3)'!V52</f>
        <v>0</v>
      </c>
      <c r="O32" s="185">
        <f>'03.07 (v3)'!W52</f>
        <v>0</v>
      </c>
      <c r="P32" s="182"/>
      <c r="Q32" s="186"/>
      <c r="R32" s="636">
        <f>'03.07 (v3)'!Y52</f>
        <v>0</v>
      </c>
      <c r="S32" s="637"/>
      <c r="T32" s="637"/>
      <c r="U32" s="637"/>
      <c r="V32" s="637"/>
      <c r="W32" s="183" t="s">
        <v>10</v>
      </c>
      <c r="X32" s="183"/>
      <c r="Y32" s="183"/>
    </row>
    <row r="33" spans="1:26" s="187" customFormat="1" ht="26.25" customHeight="1" x14ac:dyDescent="0.25">
      <c r="A33" s="173">
        <f>'03.07 (v2)'!A46</f>
        <v>0</v>
      </c>
      <c r="B33" s="257">
        <f>'03.07 (v2)'!F46</f>
        <v>0</v>
      </c>
      <c r="C33" s="174">
        <f>'03.07 (v3)'!H53</f>
        <v>0</v>
      </c>
      <c r="D33" s="175"/>
      <c r="E33" s="176">
        <f t="shared" si="8"/>
        <v>0</v>
      </c>
      <c r="F33" s="177"/>
      <c r="G33" s="177"/>
      <c r="H33" s="178">
        <f t="shared" si="9"/>
        <v>0</v>
      </c>
      <c r="I33" s="267">
        <f>'03.07 (v3)'!P53</f>
        <v>0</v>
      </c>
      <c r="J33" s="180">
        <f t="shared" si="10"/>
        <v>0</v>
      </c>
      <c r="K33" s="181">
        <f>'03.07 (v3)'!X53</f>
        <v>0</v>
      </c>
      <c r="L33" s="182">
        <f>'03.07 (v3)'!T53</f>
        <v>0</v>
      </c>
      <c r="M33" s="183">
        <f>'03.07 (v3)'!U53</f>
        <v>0</v>
      </c>
      <c r="N33" s="184">
        <f>'03.07 (v3)'!V53</f>
        <v>0</v>
      </c>
      <c r="O33" s="185">
        <f>'03.07 (v3)'!W53</f>
        <v>0</v>
      </c>
      <c r="P33" s="182"/>
      <c r="Q33" s="186"/>
      <c r="R33" s="636">
        <f>'03.07 (v3)'!Y53</f>
        <v>0</v>
      </c>
      <c r="S33" s="637"/>
      <c r="T33" s="637"/>
      <c r="U33" s="637"/>
      <c r="V33" s="637"/>
      <c r="W33" s="183" t="s">
        <v>10</v>
      </c>
      <c r="X33" s="183"/>
      <c r="Y33" s="183"/>
    </row>
    <row r="34" spans="1:26" s="187" customFormat="1" ht="26.25" customHeight="1" x14ac:dyDescent="0.25">
      <c r="A34" s="173">
        <f>'03.07 (v2)'!A47</f>
        <v>0</v>
      </c>
      <c r="B34" s="257">
        <f>'03.07 (v2)'!F47</f>
        <v>0</v>
      </c>
      <c r="C34" s="174">
        <f>'03.07 (v3)'!H54</f>
        <v>0</v>
      </c>
      <c r="D34" s="175"/>
      <c r="E34" s="176">
        <f t="shared" si="8"/>
        <v>0</v>
      </c>
      <c r="F34" s="177"/>
      <c r="G34" s="177"/>
      <c r="H34" s="178">
        <f t="shared" si="9"/>
        <v>0</v>
      </c>
      <c r="I34" s="267">
        <f>'03.07 (v3)'!P54</f>
        <v>0</v>
      </c>
      <c r="J34" s="180">
        <f t="shared" si="10"/>
        <v>0</v>
      </c>
      <c r="K34" s="181">
        <f>'03.07 (v3)'!X54</f>
        <v>0</v>
      </c>
      <c r="L34" s="182">
        <f>'03.07 (v3)'!T54</f>
        <v>0</v>
      </c>
      <c r="M34" s="183">
        <f>'03.07 (v3)'!U54</f>
        <v>0</v>
      </c>
      <c r="N34" s="184">
        <f>'03.07 (v3)'!V54</f>
        <v>0</v>
      </c>
      <c r="O34" s="185">
        <f>'03.07 (v3)'!W54</f>
        <v>0</v>
      </c>
      <c r="P34" s="182"/>
      <c r="Q34" s="186"/>
      <c r="R34" s="636">
        <f>'03.07 (v3)'!Y54</f>
        <v>0</v>
      </c>
      <c r="S34" s="637"/>
      <c r="T34" s="637"/>
      <c r="U34" s="637"/>
      <c r="V34" s="637"/>
      <c r="W34" s="183" t="s">
        <v>10</v>
      </c>
      <c r="X34" s="183"/>
      <c r="Y34" s="183"/>
    </row>
    <row r="35" spans="1:26" s="187" customFormat="1" ht="26.25" customHeight="1" x14ac:dyDescent="0.25">
      <c r="A35" s="173">
        <f>'03.07 (v2)'!A48</f>
        <v>0</v>
      </c>
      <c r="B35" s="257">
        <f>'03.07 (v2)'!F48</f>
        <v>0</v>
      </c>
      <c r="C35" s="174">
        <f>'03.07 (v3)'!H55</f>
        <v>0</v>
      </c>
      <c r="D35" s="175"/>
      <c r="E35" s="176">
        <f t="shared" si="8"/>
        <v>0</v>
      </c>
      <c r="F35" s="177"/>
      <c r="G35" s="177"/>
      <c r="H35" s="178">
        <f t="shared" si="9"/>
        <v>0</v>
      </c>
      <c r="I35" s="267">
        <f>'03.07 (v3)'!P55</f>
        <v>0</v>
      </c>
      <c r="J35" s="180">
        <f t="shared" si="10"/>
        <v>0</v>
      </c>
      <c r="K35" s="181">
        <f>'03.07 (v3)'!X55</f>
        <v>0</v>
      </c>
      <c r="L35" s="182">
        <f>'03.07 (v3)'!T55</f>
        <v>0</v>
      </c>
      <c r="M35" s="183">
        <f>'03.07 (v3)'!U55</f>
        <v>0</v>
      </c>
      <c r="N35" s="184">
        <f>'03.07 (v3)'!V55</f>
        <v>0</v>
      </c>
      <c r="O35" s="185">
        <f>'03.07 (v3)'!W55</f>
        <v>0</v>
      </c>
      <c r="P35" s="182"/>
      <c r="Q35" s="186"/>
      <c r="R35" s="636">
        <f>'03.07 (v3)'!Y55</f>
        <v>0</v>
      </c>
      <c r="S35" s="637"/>
      <c r="T35" s="637"/>
      <c r="U35" s="637"/>
      <c r="V35" s="637"/>
      <c r="W35" s="183" t="s">
        <v>10</v>
      </c>
      <c r="X35" s="183"/>
      <c r="Y35" s="183"/>
    </row>
    <row r="36" spans="1:26" s="187" customFormat="1" ht="26.25" customHeight="1" x14ac:dyDescent="0.25">
      <c r="A36" s="173">
        <f>'03.07 (v2)'!A49</f>
        <v>0</v>
      </c>
      <c r="B36" s="257">
        <f>'03.07 (v2)'!F49</f>
        <v>0</v>
      </c>
      <c r="C36" s="174">
        <f>'03.07 (v3)'!H56</f>
        <v>0</v>
      </c>
      <c r="D36" s="175"/>
      <c r="E36" s="176">
        <f t="shared" si="8"/>
        <v>0</v>
      </c>
      <c r="F36" s="177"/>
      <c r="G36" s="177"/>
      <c r="H36" s="178">
        <f t="shared" si="9"/>
        <v>0</v>
      </c>
      <c r="I36" s="267">
        <f>'03.07 (v3)'!P56</f>
        <v>0</v>
      </c>
      <c r="J36" s="180">
        <f t="shared" si="10"/>
        <v>0</v>
      </c>
      <c r="K36" s="181">
        <f>'03.07 (v3)'!X56</f>
        <v>0</v>
      </c>
      <c r="L36" s="182">
        <f>'03.07 (v3)'!T56</f>
        <v>0</v>
      </c>
      <c r="M36" s="183">
        <f>'03.07 (v3)'!U56</f>
        <v>0</v>
      </c>
      <c r="N36" s="184">
        <f>'03.07 (v3)'!V56</f>
        <v>0</v>
      </c>
      <c r="O36" s="185">
        <f>'03.07 (v3)'!W56</f>
        <v>0</v>
      </c>
      <c r="P36" s="182"/>
      <c r="Q36" s="186"/>
      <c r="R36" s="636">
        <f>'03.07 (v3)'!Y56</f>
        <v>0</v>
      </c>
      <c r="S36" s="637"/>
      <c r="T36" s="637"/>
      <c r="U36" s="637"/>
      <c r="V36" s="637"/>
      <c r="W36" s="183" t="s">
        <v>10</v>
      </c>
      <c r="X36" s="183"/>
      <c r="Y36" s="183"/>
    </row>
    <row r="37" spans="1:26" s="187" customFormat="1" ht="26.25" customHeight="1" x14ac:dyDescent="0.25">
      <c r="A37" s="70">
        <v>0.41666666666666669</v>
      </c>
      <c r="B37" s="74" t="str">
        <f>'03.07 (v2)'!F50</f>
        <v>Joy</v>
      </c>
      <c r="C37" s="76" t="s">
        <v>10</v>
      </c>
      <c r="D37" s="77" t="s">
        <v>10</v>
      </c>
      <c r="E37" s="176" t="s">
        <v>10</v>
      </c>
      <c r="F37" s="177" t="s">
        <v>10</v>
      </c>
      <c r="G37" s="177" t="s">
        <v>10</v>
      </c>
      <c r="H37" s="178" t="s">
        <v>10</v>
      </c>
      <c r="I37" s="179" t="s">
        <v>10</v>
      </c>
      <c r="J37" s="180" t="e">
        <f t="shared" si="10"/>
        <v>#VALUE!</v>
      </c>
      <c r="K37" s="258" t="s">
        <v>10</v>
      </c>
      <c r="L37" s="259" t="s">
        <v>10</v>
      </c>
      <c r="M37" s="260" t="s">
        <v>10</v>
      </c>
      <c r="N37" s="261" t="s">
        <v>10</v>
      </c>
      <c r="O37" s="262" t="s">
        <v>10</v>
      </c>
      <c r="P37" s="259" t="s">
        <v>10</v>
      </c>
      <c r="Q37" s="263" t="s">
        <v>10</v>
      </c>
      <c r="R37" s="642" t="str">
        <f>'03.07 (v3)'!Y57</f>
        <v>Group A, Lunches, 
No Photos</v>
      </c>
      <c r="S37" s="643"/>
      <c r="T37" s="643"/>
      <c r="U37" s="643"/>
      <c r="V37" s="643"/>
      <c r="W37" s="260" t="s">
        <v>10</v>
      </c>
      <c r="X37" s="260" t="s">
        <v>10</v>
      </c>
      <c r="Y37" s="260" t="s">
        <v>10</v>
      </c>
    </row>
    <row r="38" spans="1:26" s="187" customFormat="1" ht="26.25" customHeight="1" x14ac:dyDescent="0.25">
      <c r="A38" s="83" t="s">
        <v>36</v>
      </c>
      <c r="B38" s="88" t="str">
        <f>'03.07 (v2)'!F56</f>
        <v>Ted,Cliff</v>
      </c>
      <c r="C38" s="90" t="s">
        <v>10</v>
      </c>
      <c r="D38" s="91" t="s">
        <v>10</v>
      </c>
      <c r="E38" s="176" t="s">
        <v>10</v>
      </c>
      <c r="F38" s="249" t="s">
        <v>10</v>
      </c>
      <c r="G38" s="249" t="s">
        <v>10</v>
      </c>
      <c r="H38" s="178" t="s">
        <v>10</v>
      </c>
      <c r="I38" s="250" t="s">
        <v>10</v>
      </c>
      <c r="J38" s="180" t="e">
        <f t="shared" ref="J38" si="22">IF(ISBLANK(I38),-90,(I38-SUM(L38:Q38,K38)))</f>
        <v>#VALUE!</v>
      </c>
      <c r="K38" s="251" t="s">
        <v>10</v>
      </c>
      <c r="L38" s="252" t="s">
        <v>10</v>
      </c>
      <c r="M38" s="249" t="s">
        <v>10</v>
      </c>
      <c r="N38" s="253" t="s">
        <v>10</v>
      </c>
      <c r="O38" s="254" t="s">
        <v>10</v>
      </c>
      <c r="P38" s="252" t="s">
        <v>10</v>
      </c>
      <c r="Q38" s="255" t="s">
        <v>10</v>
      </c>
      <c r="R38" s="653" t="str">
        <f>'03.07 (v3)'!Y58</f>
        <v>Group B, Lunches, 
No Photos</v>
      </c>
      <c r="S38" s="654"/>
      <c r="T38" s="654"/>
      <c r="U38" s="654"/>
      <c r="V38" s="654"/>
      <c r="W38" s="249" t="s">
        <v>10</v>
      </c>
      <c r="X38" s="249" t="s">
        <v>10</v>
      </c>
      <c r="Y38" s="249" t="s">
        <v>10</v>
      </c>
    </row>
    <row r="39" spans="1:26" s="187" customFormat="1" ht="49.5" customHeight="1" x14ac:dyDescent="0.25">
      <c r="A39" s="245"/>
      <c r="B39" s="256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ref="J39" si="23">IF(ISBLANK(I39),-90,(I39-SUM(L39:Q39,K39)))</f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647" t="str">
        <f>'03.07 (v3)'!Y59</f>
        <v>Group C, Lunches, 
No Photos</v>
      </c>
      <c r="S39" s="648"/>
      <c r="T39" s="648"/>
      <c r="U39" s="648"/>
      <c r="V39" s="648"/>
      <c r="W39" s="191"/>
      <c r="X39" s="191" t="s">
        <v>10</v>
      </c>
      <c r="Y39" s="191" t="s">
        <v>10</v>
      </c>
    </row>
    <row r="40" spans="1:2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649"/>
      <c r="S40" s="650"/>
      <c r="T40" s="650"/>
      <c r="U40" s="650"/>
      <c r="V40" s="650"/>
      <c r="W40" s="248"/>
      <c r="X40" s="248"/>
      <c r="Y40" s="248"/>
    </row>
    <row r="41" spans="1:26" s="214" customFormat="1" ht="30.75" customHeight="1" x14ac:dyDescent="0.25">
      <c r="B41" s="215"/>
      <c r="D41" s="216"/>
      <c r="E41" s="217" t="e">
        <f>SUM(E2:E40)</f>
        <v>#VALUE!</v>
      </c>
      <c r="F41" s="218">
        <f>SUM(F2:F40)</f>
        <v>0</v>
      </c>
      <c r="G41" s="218">
        <f>SUM(G2:G40)</f>
        <v>0</v>
      </c>
      <c r="H41" s="219" t="e">
        <f>E41-F41-G41</f>
        <v>#VALUE!</v>
      </c>
      <c r="I41" s="265">
        <f t="shared" ref="I41:Q41" si="24">SUM(I2:I40)</f>
        <v>0</v>
      </c>
      <c r="J41" s="220" t="e">
        <f t="shared" si="24"/>
        <v>#VALUE!</v>
      </c>
      <c r="K41" s="221">
        <f t="shared" si="24"/>
        <v>0</v>
      </c>
      <c r="L41" s="222">
        <f t="shared" si="24"/>
        <v>0</v>
      </c>
      <c r="M41" s="223">
        <f t="shared" si="24"/>
        <v>0</v>
      </c>
      <c r="N41" s="224">
        <f t="shared" si="24"/>
        <v>0</v>
      </c>
      <c r="O41" s="225">
        <f t="shared" si="24"/>
        <v>0</v>
      </c>
      <c r="P41" s="226">
        <f t="shared" si="24"/>
        <v>0</v>
      </c>
      <c r="Q41" s="223">
        <f t="shared" si="24"/>
        <v>0</v>
      </c>
      <c r="R41" s="227">
        <f>SUM(L41:Q41)</f>
        <v>0</v>
      </c>
      <c r="S41" s="651" t="s">
        <v>61</v>
      </c>
      <c r="T41" s="652"/>
      <c r="U41" s="652"/>
      <c r="V41" s="652"/>
      <c r="W41" s="247">
        <f>SUM(W2:W40)</f>
        <v>0</v>
      </c>
      <c r="X41" s="247"/>
      <c r="Y41" s="247">
        <f>SUM(Y2:Y40)</f>
        <v>0</v>
      </c>
      <c r="Z41" s="228">
        <f>SUM(X41:Y41)</f>
        <v>0</v>
      </c>
    </row>
    <row r="42" spans="1:26" ht="120" thickBot="1" x14ac:dyDescent="0.3">
      <c r="E42" s="230" t="s">
        <v>62</v>
      </c>
      <c r="F42" s="231" t="s">
        <v>63</v>
      </c>
      <c r="G42" s="231" t="s">
        <v>64</v>
      </c>
      <c r="H42" s="232" t="s">
        <v>49</v>
      </c>
      <c r="I42" s="266" t="s">
        <v>65</v>
      </c>
      <c r="J42" s="233" t="s">
        <v>51</v>
      </c>
      <c r="K42" s="234" t="s">
        <v>52</v>
      </c>
      <c r="L42" s="235" t="s">
        <v>53</v>
      </c>
      <c r="M42" s="236" t="s">
        <v>54</v>
      </c>
      <c r="N42" s="237" t="s">
        <v>55</v>
      </c>
      <c r="O42" s="238" t="s">
        <v>12</v>
      </c>
      <c r="P42" s="239" t="s">
        <v>66</v>
      </c>
      <c r="Q42" s="236" t="s">
        <v>67</v>
      </c>
      <c r="R42" s="240" t="s">
        <v>68</v>
      </c>
      <c r="S42" s="644"/>
      <c r="T42" s="645"/>
      <c r="U42" s="645"/>
      <c r="V42" s="646"/>
    </row>
    <row r="43" spans="1:26" s="229" customFormat="1" x14ac:dyDescent="0.25">
      <c r="A43"/>
      <c r="B43" s="22"/>
      <c r="I43" s="241">
        <f>I41+G41</f>
        <v>0</v>
      </c>
      <c r="J43" s="214"/>
      <c r="K43" s="242"/>
      <c r="M43" s="229">
        <f>L41+M41</f>
        <v>0</v>
      </c>
      <c r="R43" s="243"/>
      <c r="S43" s="243"/>
      <c r="T43" s="243"/>
      <c r="U43" s="243"/>
      <c r="V43" s="243"/>
      <c r="W43" s="214"/>
      <c r="X43" s="214"/>
      <c r="Y43" s="214"/>
    </row>
    <row r="44" spans="1:26" s="229" customFormat="1" x14ac:dyDescent="0.25">
      <c r="A44"/>
      <c r="B44" s="22"/>
      <c r="E44" s="244"/>
      <c r="I44" s="241"/>
      <c r="J44" s="214"/>
      <c r="K44" s="242"/>
      <c r="R44" s="243"/>
      <c r="S44" s="243"/>
      <c r="T44" s="243"/>
      <c r="U44" s="243"/>
      <c r="V44" s="243"/>
      <c r="W44" s="214"/>
      <c r="X44" s="214"/>
      <c r="Y44" s="214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03.07 (v2)</vt:lpstr>
      <vt:lpstr>03.07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2024-03-15T17:57:58Z</cp:lastPrinted>
  <dcterms:created xsi:type="dcterms:W3CDTF">2010-01-10T05:59:46Z</dcterms:created>
  <dcterms:modified xsi:type="dcterms:W3CDTF">2024-03-15T17:59:51Z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