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645" activeTab="3"/>
  </bookViews>
  <sheets>
    <sheet name="Sheet2" sheetId="16" r:id="rId1"/>
    <sheet name="03.04 (v2)" sheetId="12" r:id="rId2"/>
    <sheet name="03.04 (v3)" sheetId="14" r:id="rId3"/>
    <sheet name="00.0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4" l="1"/>
  <c r="X6" i="15" l="1"/>
  <c r="X9" i="15"/>
  <c r="X11" i="15"/>
  <c r="Y10" i="15"/>
  <c r="X10" i="15"/>
  <c r="Y3" i="15"/>
  <c r="X3" i="15"/>
  <c r="Y12" i="15"/>
  <c r="X12" i="15"/>
  <c r="K12" i="15"/>
  <c r="I12" i="15"/>
  <c r="I10" i="15"/>
  <c r="I9" i="15"/>
  <c r="I8" i="15"/>
  <c r="I5" i="15"/>
  <c r="I3" i="15"/>
  <c r="J6" i="15" l="1"/>
  <c r="J7" i="15"/>
  <c r="J8" i="15"/>
  <c r="J9" i="15"/>
  <c r="J10" i="15"/>
  <c r="J11" i="15"/>
  <c r="J12" i="15"/>
  <c r="J3" i="15"/>
  <c r="J5" i="15"/>
  <c r="E6" i="15"/>
  <c r="H6" i="15" s="1"/>
  <c r="I6" i="15"/>
  <c r="K6" i="15"/>
  <c r="L6" i="15"/>
  <c r="M6" i="15"/>
  <c r="N6" i="15"/>
  <c r="O6" i="15"/>
  <c r="E7" i="15"/>
  <c r="H7" i="15" s="1"/>
  <c r="I7" i="15"/>
  <c r="K7" i="15"/>
  <c r="L7" i="15"/>
  <c r="M7" i="15"/>
  <c r="N7" i="15"/>
  <c r="O7" i="15"/>
  <c r="E8" i="15"/>
  <c r="H8" i="15" s="1"/>
  <c r="K8" i="15"/>
  <c r="L8" i="15"/>
  <c r="M8" i="15"/>
  <c r="N8" i="15"/>
  <c r="O8" i="15"/>
  <c r="E9" i="15"/>
  <c r="H9" i="15"/>
  <c r="K9" i="15"/>
  <c r="L9" i="15"/>
  <c r="M9" i="15"/>
  <c r="N9" i="15"/>
  <c r="O9" i="15"/>
  <c r="E10" i="15"/>
  <c r="H10" i="15"/>
  <c r="K10" i="15"/>
  <c r="L10" i="15"/>
  <c r="M10" i="15"/>
  <c r="N10" i="15"/>
  <c r="O10" i="15"/>
  <c r="E11" i="15"/>
  <c r="H11" i="15" s="1"/>
  <c r="I11" i="15"/>
  <c r="K11" i="15"/>
  <c r="L11" i="15"/>
  <c r="M11" i="15"/>
  <c r="N11" i="15"/>
  <c r="O11" i="15"/>
  <c r="E12" i="15"/>
  <c r="H12" i="15"/>
  <c r="L12" i="15"/>
  <c r="M12" i="15"/>
  <c r="N12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B5" i="15"/>
  <c r="A5" i="15"/>
  <c r="C6" i="15"/>
  <c r="D6" i="15"/>
  <c r="C7" i="15"/>
  <c r="D7" i="15"/>
  <c r="C8" i="15"/>
  <c r="D8" i="15"/>
  <c r="C9" i="15"/>
  <c r="D9" i="15"/>
  <c r="C10" i="15"/>
  <c r="D10" i="15"/>
  <c r="C11" i="15"/>
  <c r="D11" i="15"/>
  <c r="C12" i="15"/>
  <c r="D12" i="15"/>
  <c r="D3" i="15"/>
  <c r="D5" i="15"/>
  <c r="E5" i="15" s="1"/>
  <c r="H5" i="15" s="1"/>
  <c r="X43" i="15"/>
  <c r="W43" i="15"/>
  <c r="S12" i="14"/>
  <c r="G12" i="14"/>
  <c r="S9" i="14"/>
  <c r="G9" i="14"/>
  <c r="M6" i="14"/>
  <c r="C3" i="15"/>
  <c r="I4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C4" i="15"/>
  <c r="C5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O3" i="15"/>
  <c r="N3" i="15"/>
  <c r="M3" i="15"/>
  <c r="L3" i="15"/>
  <c r="K3" i="15"/>
  <c r="B3" i="15"/>
  <c r="A3" i="15"/>
  <c r="O4" i="15"/>
  <c r="N4" i="15"/>
  <c r="M4" i="15"/>
  <c r="L4" i="15"/>
  <c r="K4" i="15"/>
  <c r="B4" i="15"/>
  <c r="A4" i="15"/>
  <c r="O5" i="15"/>
  <c r="N5" i="15"/>
  <c r="M5" i="15"/>
  <c r="L5" i="15"/>
  <c r="K5" i="15"/>
  <c r="R16" i="15"/>
  <c r="O16" i="15"/>
  <c r="N16" i="15"/>
  <c r="M16" i="15"/>
  <c r="L16" i="15"/>
  <c r="K16" i="15"/>
  <c r="E16" i="15"/>
  <c r="H16" i="15" s="1"/>
  <c r="B16" i="15"/>
  <c r="A16" i="15"/>
  <c r="M18" i="14"/>
  <c r="J18" i="14"/>
  <c r="G18" i="14"/>
  <c r="F18" i="14"/>
  <c r="E18" i="14"/>
  <c r="D18" i="14"/>
  <c r="C18" i="14"/>
  <c r="B18" i="14"/>
  <c r="A18" i="14"/>
  <c r="S18" i="14" s="1"/>
  <c r="M17" i="14"/>
  <c r="J17" i="14"/>
  <c r="G17" i="14"/>
  <c r="F17" i="14"/>
  <c r="E17" i="14"/>
  <c r="D17" i="14"/>
  <c r="C17" i="14"/>
  <c r="B17" i="14"/>
  <c r="A17" i="14"/>
  <c r="S17" i="14" s="1"/>
  <c r="M16" i="14"/>
  <c r="J16" i="14"/>
  <c r="G16" i="14"/>
  <c r="F16" i="14"/>
  <c r="E16" i="14"/>
  <c r="D16" i="14"/>
  <c r="C16" i="14"/>
  <c r="B16" i="14"/>
  <c r="A16" i="14"/>
  <c r="S16" i="14" s="1"/>
  <c r="M15" i="14"/>
  <c r="J15" i="14"/>
  <c r="G15" i="14"/>
  <c r="F15" i="14"/>
  <c r="E15" i="14"/>
  <c r="D15" i="14"/>
  <c r="C15" i="14"/>
  <c r="B15" i="14"/>
  <c r="A15" i="14"/>
  <c r="S15" i="14" s="1"/>
  <c r="G14" i="14"/>
  <c r="S14" i="14"/>
  <c r="G13" i="14"/>
  <c r="S13" i="14"/>
  <c r="G11" i="14"/>
  <c r="S11" i="14"/>
  <c r="G10" i="14"/>
  <c r="S10" i="14"/>
  <c r="G8" i="14"/>
  <c r="S8" i="14"/>
  <c r="G7" i="14"/>
  <c r="S7" i="14"/>
  <c r="G5" i="14"/>
  <c r="S5" i="14"/>
  <c r="S16" i="12"/>
  <c r="S15" i="12"/>
  <c r="S14" i="12"/>
  <c r="S13" i="12"/>
  <c r="S12" i="12"/>
  <c r="S11" i="12"/>
  <c r="S10" i="12"/>
  <c r="S9" i="12"/>
  <c r="S8" i="12"/>
  <c r="S7" i="12"/>
  <c r="S5" i="12"/>
  <c r="R41" i="15"/>
  <c r="R15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B13" i="15"/>
  <c r="B14" i="15"/>
  <c r="B15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A1" i="14"/>
  <c r="J40" i="15"/>
  <c r="J39" i="15"/>
  <c r="A13" i="15"/>
  <c r="E13" i="15"/>
  <c r="H13" i="15" s="1"/>
  <c r="K13" i="15"/>
  <c r="L13" i="15"/>
  <c r="M13" i="15"/>
  <c r="N13" i="15"/>
  <c r="O13" i="15"/>
  <c r="A14" i="15"/>
  <c r="E14" i="15"/>
  <c r="H14" i="15" s="1"/>
  <c r="K14" i="15"/>
  <c r="L14" i="15"/>
  <c r="M14" i="15"/>
  <c r="N14" i="15"/>
  <c r="O14" i="15"/>
  <c r="A15" i="15"/>
  <c r="E15" i="15"/>
  <c r="H15" i="15" s="1"/>
  <c r="K15" i="15"/>
  <c r="L15" i="15"/>
  <c r="M15" i="15"/>
  <c r="N15" i="15"/>
  <c r="O15" i="15"/>
  <c r="A17" i="15"/>
  <c r="E17" i="15"/>
  <c r="H17" i="15" s="1"/>
  <c r="K17" i="15"/>
  <c r="L17" i="15"/>
  <c r="M17" i="15"/>
  <c r="N17" i="15"/>
  <c r="O17" i="15"/>
  <c r="A18" i="15"/>
  <c r="E18" i="15"/>
  <c r="H18" i="15" s="1"/>
  <c r="K18" i="15"/>
  <c r="L18" i="15"/>
  <c r="M18" i="15"/>
  <c r="N18" i="15"/>
  <c r="O18" i="15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37" i="15"/>
  <c r="E37" i="15"/>
  <c r="H37" i="15" s="1"/>
  <c r="K37" i="15"/>
  <c r="L37" i="15"/>
  <c r="M37" i="15"/>
  <c r="N37" i="15"/>
  <c r="O37" i="15"/>
  <c r="A38" i="15"/>
  <c r="E38" i="15"/>
  <c r="H38" i="15" s="1"/>
  <c r="K38" i="15"/>
  <c r="L38" i="15"/>
  <c r="M38" i="15"/>
  <c r="N38" i="15"/>
  <c r="O38" i="15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A39" i="14"/>
  <c r="B39" i="14"/>
  <c r="C39" i="14"/>
  <c r="D39" i="14"/>
  <c r="E39" i="14"/>
  <c r="F39" i="14"/>
  <c r="A40" i="14"/>
  <c r="B40" i="14"/>
  <c r="C40" i="14"/>
  <c r="D40" i="14"/>
  <c r="E40" i="14"/>
  <c r="F40" i="14"/>
  <c r="J25" i="15" l="1"/>
  <c r="J18" i="15"/>
  <c r="J33" i="15"/>
  <c r="J34" i="15"/>
  <c r="J29" i="15"/>
  <c r="J23" i="15"/>
  <c r="J24" i="15"/>
  <c r="J35" i="15"/>
  <c r="J22" i="15"/>
  <c r="J36" i="15"/>
  <c r="J26" i="15"/>
  <c r="J37" i="15"/>
  <c r="J27" i="15"/>
  <c r="J14" i="15"/>
  <c r="J16" i="15"/>
  <c r="J38" i="15"/>
  <c r="J28" i="15"/>
  <c r="J15" i="15"/>
  <c r="J30" i="15"/>
  <c r="J31" i="15"/>
  <c r="J32" i="15"/>
  <c r="J20" i="15"/>
  <c r="J4" i="15"/>
  <c r="J19" i="15"/>
  <c r="J17" i="15"/>
  <c r="J21" i="15"/>
  <c r="J13" i="15"/>
  <c r="E3" i="15"/>
  <c r="H3" i="15" s="1"/>
  <c r="Y43" i="15"/>
  <c r="Z43" i="15" s="1"/>
  <c r="Q43" i="15"/>
  <c r="P43" i="15"/>
  <c r="G43" i="15"/>
  <c r="F43" i="15"/>
  <c r="J41" i="15"/>
  <c r="O43" i="15"/>
  <c r="N43" i="15"/>
  <c r="M43" i="15"/>
  <c r="L43" i="15"/>
  <c r="K43" i="15"/>
  <c r="M45" i="15" l="1"/>
  <c r="R43" i="15"/>
  <c r="J43" i="15"/>
  <c r="E43" i="15"/>
  <c r="H43" i="15" s="1"/>
  <c r="I43" i="15"/>
  <c r="I45" i="15" s="1"/>
  <c r="S22" i="14" l="1"/>
  <c r="M22" i="14"/>
  <c r="J22" i="14"/>
  <c r="G22" i="14"/>
  <c r="S21" i="14"/>
  <c r="M21" i="14"/>
  <c r="J21" i="14"/>
  <c r="G21" i="14"/>
  <c r="S20" i="14"/>
  <c r="M20" i="14"/>
  <c r="J20" i="14"/>
  <c r="G20" i="14"/>
  <c r="S19" i="14"/>
  <c r="M19" i="14"/>
  <c r="J19" i="14"/>
  <c r="G19" i="14"/>
  <c r="X53" i="14"/>
  <c r="W53" i="14"/>
  <c r="V53" i="14"/>
  <c r="U53" i="14"/>
  <c r="T53" i="14"/>
  <c r="R53" i="14"/>
  <c r="Q53" i="14"/>
  <c r="P53" i="14"/>
  <c r="R51" i="14"/>
  <c r="Q51" i="14"/>
  <c r="P51" i="14"/>
  <c r="X50" i="14"/>
  <c r="W50" i="14"/>
  <c r="V50" i="14"/>
  <c r="U50" i="14"/>
  <c r="T50" i="14"/>
  <c r="M50" i="14"/>
  <c r="J50" i="14"/>
  <c r="G50" i="14"/>
  <c r="M48" i="14"/>
  <c r="S40" i="14"/>
  <c r="M40" i="14"/>
  <c r="J40" i="14"/>
  <c r="G40" i="14"/>
  <c r="S39" i="14"/>
  <c r="M39" i="14"/>
  <c r="J39" i="14"/>
  <c r="G39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18" i="12"/>
  <c r="S17" i="12"/>
  <c r="Q49" i="12"/>
  <c r="J48" i="12"/>
  <c r="R49" i="12"/>
  <c r="P49" i="12"/>
  <c r="X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J53" i="14" l="1"/>
  <c r="G53" i="14"/>
  <c r="M53" i="14"/>
  <c r="O56" i="14"/>
  <c r="T56" i="14"/>
  <c r="G56" i="14" l="1"/>
</calcChain>
</file>

<file path=xl/sharedStrings.xml><?xml version="1.0" encoding="utf-8"?>
<sst xmlns="http://schemas.openxmlformats.org/spreadsheetml/2006/main" count="819" uniqueCount="125">
  <si>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</si>
  <si>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</si>
  <si>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</si>
  <si>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</si>
  <si>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</si>
  <si>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</si>
  <si>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</si>
  <si>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</si>
  <si>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</si>
  <si>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</si>
  <si>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</si>
  <si>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</si>
  <si>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</si>
  <si>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</si>
  <si>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</si>
  <si>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</si>
  <si>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</si>
  <si>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</si>
  <si>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</si>
  <si>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</si>
  <si>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</si>
  <si>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</si>
  <si>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</si>
  <si>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</si>
  <si>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</si>
  <si>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</si>
  <si>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</si>
  <si>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</si>
  <si>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</si>
  <si>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</si>
  <si>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</si>
  <si>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</si>
  <si>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</si>
  <si>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</si>
  <si>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</si>
  <si>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</si>
  <si>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</si>
  <si>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</si>
  <si>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</si>
  <si>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</si>
  <si>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</si>
  <si>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</si>
  <si>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</si>
  <si>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</si>
  <si>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</si>
  <si>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</si>
  <si>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</si>
  <si>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</si>
  <si>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</si>
  <si>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</si>
  <si>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</si>
  <si>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</si>
  <si>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</si>
  <si>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</si>
  <si>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</si>
  <si>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</si>
  <si>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</si>
  <si>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</si>
  <si>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</si>
  <si>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</si>
  <si>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</si>
  <si>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</si>
  <si>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</si>
  <si>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</si>
  <si>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</si>
  <si>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</si>
  <si>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</si>
  <si>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</si>
  <si>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</si>
  <si>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Monday , March 4th </t>
  </si>
  <si>
    <t>VIP</t>
  </si>
  <si>
    <t xml:space="preserve">Public </t>
  </si>
  <si>
    <t>Nettie Baccus Elementary - BD</t>
  </si>
  <si>
    <t xml:space="preserve">Private </t>
  </si>
  <si>
    <t>Public</t>
  </si>
  <si>
    <t>4:00</t>
  </si>
  <si>
    <t xml:space="preserve">Joy </t>
  </si>
  <si>
    <t xml:space="preserve"> Sammye , Carrie </t>
  </si>
  <si>
    <t xml:space="preserve">Sam </t>
  </si>
  <si>
    <t xml:space="preserve">Cliff </t>
  </si>
  <si>
    <r>
      <rPr>
        <sz val="6"/>
        <color theme="1"/>
        <rFont val="Calibri"/>
        <family val="2"/>
        <scheme val="minor"/>
      </rPr>
      <t xml:space="preserve">EDU 1 Hr Tour, Lunches, </t>
    </r>
    <r>
      <rPr>
        <b/>
        <sz val="8"/>
        <color theme="1"/>
        <rFont val="Calibri"/>
        <family val="2"/>
        <scheme val="minor"/>
      </rPr>
      <t xml:space="preserve">
Group Photo per group </t>
    </r>
  </si>
  <si>
    <t>ADDED TO THE SCHEDULE</t>
  </si>
  <si>
    <t>SAMMYE</t>
  </si>
  <si>
    <t>kim</t>
  </si>
  <si>
    <t>1st 3 photos over expose</t>
  </si>
  <si>
    <t>ADDED To SCHEDULE</t>
  </si>
  <si>
    <t>3823 no print</t>
  </si>
  <si>
    <r>
      <t>SEE BELOW</t>
    </r>
    <r>
      <rPr>
        <sz val="7"/>
        <color theme="1"/>
        <rFont val="Calibri"/>
        <family val="2"/>
      </rPr>
      <t xml:space="preserve">
Group VIP photo → [NE GAP]; 
Print → one 5x7 / person </t>
    </r>
    <r>
      <rPr>
        <b/>
        <sz val="7"/>
        <color theme="1"/>
        <rFont val="Calibri"/>
        <family val="2"/>
      </rPr>
      <t xml:space="preserve">
Printed 22, 23, 22; Rastered 2768, 2775, 2765</t>
    </r>
  </si>
  <si>
    <r>
      <t>3754 test</t>
    </r>
    <r>
      <rPr>
        <b/>
        <sz val="7"/>
        <color theme="1"/>
        <rFont val="Calibri"/>
        <family val="2"/>
      </rPr>
      <t xml:space="preserve">; 
</t>
    </r>
    <r>
      <rPr>
        <b/>
        <sz val="7"/>
        <color rgb="FFFF0000"/>
        <rFont val="Calibri"/>
        <family val="2"/>
      </rPr>
      <t>1 stolen 3755 (photo taken)</t>
    </r>
  </si>
  <si>
    <r>
      <rPr>
        <i/>
        <sz val="7"/>
        <rFont val="Calibri"/>
        <family val="2"/>
      </rPr>
      <t>ADDED To SCHEDULE;</t>
    </r>
    <r>
      <rPr>
        <b/>
        <sz val="7"/>
        <rFont val="Calibri"/>
        <family val="2"/>
      </rPr>
      <t xml:space="preserve"> </t>
    </r>
    <r>
      <rPr>
        <b/>
        <sz val="7"/>
        <color rgb="FF999999"/>
        <rFont val="Calibri"/>
        <family val="2"/>
      </rPr>
      <t>3793 not printed</t>
    </r>
  </si>
  <si>
    <t>&lt;&lt; NO ADDITIONAL SHEETS SOLD on POS?</t>
  </si>
  <si>
    <t>&lt;&lt; only 8 sold on POS</t>
  </si>
  <si>
    <t>&lt;&lt; ADDITIONAL SHEET SOLD, PRINTED @time?, but then mssing a physical sheet.</t>
  </si>
  <si>
    <t>digital only sold</t>
  </si>
  <si>
    <t>&lt;&lt; digital only sold, no duplicates sold on POS, so is the 2 decline correct?</t>
  </si>
  <si>
    <t>Notes</t>
  </si>
  <si>
    <t xml:space="preserve">EDU 1 Hr Tour, Lunches, Group Photo per group </t>
  </si>
  <si>
    <t>1</t>
  </si>
  <si>
    <t xml:space="preserve">Joanie </t>
  </si>
  <si>
    <t>9</t>
  </si>
  <si>
    <t xml:space="preserve">Debbie L </t>
  </si>
  <si>
    <t>2</t>
  </si>
  <si>
    <t xml:space="preserve">Chanell </t>
  </si>
  <si>
    <t>10</t>
  </si>
  <si>
    <t xml:space="preserve">Garrett  </t>
  </si>
  <si>
    <t>3</t>
  </si>
  <si>
    <t>11</t>
  </si>
  <si>
    <t>4</t>
  </si>
  <si>
    <t>12</t>
  </si>
  <si>
    <t>Captain</t>
  </si>
  <si>
    <t xml:space="preserve">Charlie </t>
  </si>
  <si>
    <t>Breaks</t>
  </si>
  <si>
    <t xml:space="preserve"> Training 10am-2pm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</si>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</sst>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rgb="FF999999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Calibri"/>
      <family val="2"/>
    </font>
    <font>
      <i/>
      <sz val="7"/>
      <color rgb="FFFF0000"/>
      <name val="Calibri"/>
      <family val="2"/>
    </font>
    <font>
      <b/>
      <sz val="7"/>
      <color rgb="FFFF6D01"/>
      <name val="Calibri"/>
      <family val="2"/>
    </font>
    <font>
      <i/>
      <sz val="7"/>
      <color theme="1"/>
      <name val="Calibri"/>
      <family val="2"/>
    </font>
    <font>
      <i/>
      <sz val="7"/>
      <name val="Calibri"/>
      <family val="2"/>
    </font>
    <font>
      <b/>
      <sz val="7"/>
      <name val="Calibri"/>
      <family val="2"/>
    </font>
    <font>
      <sz val="7"/>
      <color rgb="FFFF0000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7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44" fillId="0" borderId="42" xfId="0" applyFon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/>
    </xf>
    <xf numFmtId="1" fontId="4" fillId="6" borderId="50" xfId="0" applyNumberFormat="1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45" fillId="0" borderId="3" xfId="0" applyFont="1" applyBorder="1" applyAlignment="1">
      <alignment vertical="center" wrapText="1"/>
    </xf>
    <xf numFmtId="0" fontId="46" fillId="6" borderId="3" xfId="0" applyFont="1" applyFill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9" fillId="0" borderId="3" xfId="0" applyFont="1" applyBorder="1" applyAlignment="1">
      <alignment vertical="center" wrapText="1"/>
    </xf>
    <xf numFmtId="0" fontId="50" fillId="0" borderId="3" xfId="0" applyFont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39" fillId="0" borderId="5" xfId="0" applyFont="1" applyBorder="1" applyAlignment="1">
      <alignment horizontal="center" vertical="center"/>
    </xf>
    <xf numFmtId="0" fontId="39" fillId="20" borderId="4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" fontId="39" fillId="9" borderId="5" xfId="0" applyNumberFormat="1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1" fontId="55" fillId="9" borderId="5" xfId="0" applyNumberFormat="1" applyFont="1" applyFill="1" applyBorder="1" applyAlignment="1">
      <alignment horizontal="center" vertical="center"/>
    </xf>
    <xf numFmtId="1" fontId="56" fillId="9" borderId="5" xfId="0" applyNumberFormat="1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4" fillId="2" borderId="7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49" fontId="4" fillId="2" borderId="68" xfId="0" applyNumberFormat="1" applyFont="1" applyFill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9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60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3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60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60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3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8" borderId="9" xfId="0" applyNumberFormat="1" applyFont="1" applyFill="1" applyBorder="1"/>
    <xf numFmtId="0" fontId="0" fillId="2" borderId="73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8" borderId="54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0" fontId="0" fillId="2" borderId="0" xfId="0" applyFill="1"/>
    <xf numFmtId="49" fontId="4" fillId="2" borderId="5" xfId="0" applyNumberFormat="1" applyFont="1" applyFill="1" applyBorder="1"/>
    <xf numFmtId="49" fontId="61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61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2" borderId="72" xfId="0" applyNumberFormat="1" applyFont="1" applyFill="1" applyBorder="1"/>
    <xf numFmtId="49" fontId="4" fillId="2" borderId="3" xfId="0" applyNumberFormat="1" applyFont="1" applyFill="1" applyBorder="1" applyAlignment="1">
      <alignment horizontal="left"/>
    </xf>
    <xf numFmtId="49" fontId="62" fillId="0" borderId="5" xfId="0" applyNumberFormat="1" applyFont="1" applyBorder="1"/>
    <xf numFmtId="49" fontId="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61" fillId="0" borderId="6" xfId="0" applyNumberFormat="1" applyFont="1" applyBorder="1" applyAlignment="1">
      <alignment horizontal="right"/>
    </xf>
    <xf numFmtId="49" fontId="62" fillId="0" borderId="15" xfId="0" applyNumberFormat="1" applyFont="1" applyBorder="1"/>
    <xf numFmtId="0" fontId="63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7" fillId="2" borderId="28" xfId="0" applyFont="1" applyFill="1" applyBorder="1" applyAlignment="1">
      <alignment horizontal="center"/>
    </xf>
    <xf numFmtId="0" fontId="58" fillId="2" borderId="29" xfId="0" applyFont="1" applyFill="1" applyBorder="1" applyAlignment="1">
      <alignment horizontal="center"/>
    </xf>
    <xf numFmtId="0" fontId="58" fillId="2" borderId="30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41" fillId="0" borderId="50" xfId="0" applyFont="1" applyBorder="1" applyAlignment="1">
      <alignment vertical="center" wrapText="1"/>
    </xf>
    <xf numFmtId="0" fontId="41" fillId="0" borderId="44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5" fillId="0" borderId="50" xfId="0" applyFont="1" applyBorder="1" applyAlignment="1">
      <alignment vertical="center" wrapText="1"/>
    </xf>
    <xf numFmtId="0" fontId="45" fillId="0" borderId="44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6" fillId="6" borderId="50" xfId="0" applyFont="1" applyFill="1" applyBorder="1" applyAlignment="1">
      <alignment vertical="center" wrapText="1"/>
    </xf>
    <xf numFmtId="0" fontId="46" fillId="6" borderId="44" xfId="0" applyFont="1" applyFill="1" applyBorder="1" applyAlignment="1">
      <alignment vertical="center" wrapText="1"/>
    </xf>
    <xf numFmtId="0" fontId="46" fillId="6" borderId="18" xfId="0" applyFont="1" applyFill="1" applyBorder="1" applyAlignment="1">
      <alignment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50" fillId="0" borderId="50" xfId="0" applyFont="1" applyBorder="1" applyAlignment="1">
      <alignment vertical="center" wrapText="1"/>
    </xf>
    <xf numFmtId="0" fontId="50" fillId="0" borderId="44" xfId="0" applyFont="1" applyBorder="1" applyAlignment="1">
      <alignment vertical="center" wrapText="1"/>
    </xf>
    <xf numFmtId="0" fontId="50" fillId="0" borderId="18" xfId="0" applyFont="1" applyBorder="1" applyAlignment="1">
      <alignment vertical="center" wrapText="1"/>
    </xf>
    <xf numFmtId="0" fontId="54" fillId="0" borderId="50" xfId="0" applyFont="1" applyBorder="1" applyAlignment="1">
      <alignment vertical="center" wrapText="1"/>
    </xf>
    <xf numFmtId="0" fontId="54" fillId="0" borderId="44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9" fillId="0" borderId="50" xfId="0" applyFont="1" applyBorder="1" applyAlignment="1">
      <alignment vertical="center" wrapText="1"/>
    </xf>
    <xf numFmtId="0" fontId="49" fillId="0" borderId="44" xfId="0" applyFont="1" applyBorder="1" applyAlignment="1">
      <alignment vertical="center" wrapText="1"/>
    </xf>
    <xf numFmtId="0" fontId="49" fillId="0" borderId="18" xfId="0" applyFont="1" applyBorder="1" applyAlignment="1">
      <alignment vertical="center" wrapText="1"/>
    </xf>
    <xf numFmtId="0" fontId="51" fillId="0" borderId="50" xfId="0" applyFont="1" applyBorder="1" applyAlignment="1">
      <alignment vertical="center" wrapText="1"/>
    </xf>
    <xf numFmtId="0" fontId="51" fillId="0" borderId="44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64" fillId="0" borderId="34" xfId="0" applyFont="1" applyBorder="1" applyAlignment="1">
      <alignment wrapText="1"/>
    </xf>
    <xf numFmtId="0" fontId="64" fillId="0" borderId="0" xfId="0" applyFont="1" applyAlignment="1">
      <alignment wrapText="1"/>
    </xf>
    <xf numFmtId="0" fontId="65" fillId="0" borderId="34" xfId="0" applyFont="1" applyBorder="1" applyAlignment="1">
      <alignment wrapText="1"/>
    </xf>
    <xf numFmtId="0" fontId="65" fillId="0" borderId="0" xfId="0" applyFont="1" applyAlignment="1">
      <alignment wrapText="1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25" zoomScaleNormal="125" workbookViewId="0">
      <selection activeCell="G11" sqref="G1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28515625" customWidth="1"/>
    <col min="6" max="6" width="15.85546875" customWidth="1"/>
    <col min="7" max="7" width="19.5703125" style="301" customWidth="1"/>
  </cols>
  <sheetData>
    <row r="1" spans="1:7" ht="24.75" customHeight="1" thickBot="1" x14ac:dyDescent="0.3">
      <c r="A1" s="393" t="s">
        <v>69</v>
      </c>
      <c r="B1" s="394"/>
      <c r="C1" s="394"/>
      <c r="D1" s="394"/>
      <c r="E1" s="395"/>
      <c r="F1" s="300"/>
    </row>
    <row r="2" spans="1:7" ht="15.75" thickBot="1" x14ac:dyDescent="0.3">
      <c r="A2" s="302" t="s">
        <v>0</v>
      </c>
      <c r="B2" s="303" t="s">
        <v>16</v>
      </c>
      <c r="C2" s="303" t="s">
        <v>2</v>
      </c>
      <c r="D2" s="303" t="s">
        <v>1</v>
      </c>
      <c r="E2" s="304" t="s">
        <v>95</v>
      </c>
      <c r="F2" s="300" t="s">
        <v>15</v>
      </c>
      <c r="G2" s="305"/>
    </row>
    <row r="3" spans="1:7" ht="21" customHeight="1" x14ac:dyDescent="0.25">
      <c r="A3" s="306">
        <v>0.41666666666666669</v>
      </c>
      <c r="B3" s="307" t="s">
        <v>70</v>
      </c>
      <c r="C3" s="307">
        <v>35</v>
      </c>
      <c r="D3" s="307" t="s">
        <v>71</v>
      </c>
      <c r="E3" s="308"/>
      <c r="F3" s="309" t="s">
        <v>76</v>
      </c>
      <c r="G3" s="305"/>
    </row>
    <row r="4" spans="1:7" ht="32.25" customHeight="1" x14ac:dyDescent="0.25">
      <c r="A4" s="310">
        <v>0.41666666666666669</v>
      </c>
      <c r="B4" s="311" t="s">
        <v>72</v>
      </c>
      <c r="C4" s="312">
        <v>91</v>
      </c>
      <c r="D4" s="312" t="s">
        <v>73</v>
      </c>
      <c r="E4" s="313" t="s">
        <v>96</v>
      </c>
      <c r="F4" s="314" t="s">
        <v>77</v>
      </c>
      <c r="G4" s="305"/>
    </row>
    <row r="5" spans="1:7" ht="21" customHeight="1" x14ac:dyDescent="0.25">
      <c r="A5" s="315">
        <v>0.45833333333333331</v>
      </c>
      <c r="B5" s="316" t="s">
        <v>70</v>
      </c>
      <c r="C5" s="316">
        <v>35</v>
      </c>
      <c r="D5" s="316" t="s">
        <v>71</v>
      </c>
      <c r="E5" s="317"/>
      <c r="F5" s="314" t="s">
        <v>3</v>
      </c>
      <c r="G5" s="305"/>
    </row>
    <row r="6" spans="1:7" ht="21" customHeight="1" x14ac:dyDescent="0.25">
      <c r="A6" s="315">
        <v>0.5</v>
      </c>
      <c r="B6" s="316" t="s">
        <v>70</v>
      </c>
      <c r="C6" s="316">
        <v>35</v>
      </c>
      <c r="D6" s="316" t="s">
        <v>71</v>
      </c>
      <c r="E6" s="318"/>
      <c r="F6" s="314" t="s">
        <v>78</v>
      </c>
      <c r="G6" s="305"/>
    </row>
    <row r="7" spans="1:7" ht="21" customHeight="1" x14ac:dyDescent="0.25">
      <c r="A7" s="315">
        <v>4.1666666666666664E-2</v>
      </c>
      <c r="B7" s="316" t="s">
        <v>70</v>
      </c>
      <c r="C7" s="316">
        <v>35</v>
      </c>
      <c r="D7" s="316" t="s">
        <v>71</v>
      </c>
      <c r="E7" s="318"/>
      <c r="F7" s="314" t="s">
        <v>3</v>
      </c>
      <c r="G7" s="305"/>
    </row>
    <row r="8" spans="1:7" ht="23.25" customHeight="1" x14ac:dyDescent="0.25">
      <c r="A8" s="315">
        <v>8.3333333333333329E-2</v>
      </c>
      <c r="B8" s="316" t="s">
        <v>70</v>
      </c>
      <c r="C8" s="316">
        <v>35</v>
      </c>
      <c r="D8" s="316" t="s">
        <v>74</v>
      </c>
      <c r="E8" s="317"/>
      <c r="F8" s="314" t="s">
        <v>78</v>
      </c>
      <c r="G8" s="305"/>
    </row>
    <row r="9" spans="1:7" ht="23.25" customHeight="1" x14ac:dyDescent="0.25">
      <c r="A9" s="319">
        <v>0.125</v>
      </c>
      <c r="B9" s="320" t="s">
        <v>70</v>
      </c>
      <c r="C9" s="320">
        <v>35</v>
      </c>
      <c r="D9" s="320" t="s">
        <v>74</v>
      </c>
      <c r="E9" s="321"/>
      <c r="F9" s="322" t="s">
        <v>79</v>
      </c>
      <c r="G9" s="305"/>
    </row>
    <row r="10" spans="1:7" ht="21" customHeight="1" thickBot="1" x14ac:dyDescent="0.3">
      <c r="A10" s="323" t="s">
        <v>75</v>
      </c>
      <c r="B10" s="324" t="s">
        <v>70</v>
      </c>
      <c r="C10" s="324">
        <v>35</v>
      </c>
      <c r="D10" s="324" t="s">
        <v>74</v>
      </c>
      <c r="E10" s="325"/>
      <c r="F10" s="326" t="s">
        <v>3</v>
      </c>
    </row>
    <row r="11" spans="1:7" x14ac:dyDescent="0.25">
      <c r="A11" s="327"/>
      <c r="B11" s="328"/>
      <c r="C11" s="329"/>
      <c r="D11" s="330"/>
      <c r="E11" s="331"/>
      <c r="F11" s="332"/>
    </row>
    <row r="12" spans="1:7" x14ac:dyDescent="0.25">
      <c r="A12" s="333"/>
      <c r="B12" s="334"/>
      <c r="C12" s="335"/>
      <c r="D12" s="336"/>
      <c r="E12" s="337"/>
      <c r="F12" s="332"/>
    </row>
    <row r="13" spans="1:7" x14ac:dyDescent="0.25">
      <c r="A13" s="333"/>
      <c r="B13" s="334"/>
      <c r="C13" s="335"/>
      <c r="D13" s="336"/>
      <c r="E13" s="337"/>
      <c r="F13" s="332"/>
    </row>
    <row r="14" spans="1:7" x14ac:dyDescent="0.25">
      <c r="A14" s="333"/>
      <c r="B14" s="334"/>
      <c r="C14" s="335"/>
      <c r="D14" s="336"/>
      <c r="E14" s="337"/>
      <c r="F14" s="332"/>
    </row>
    <row r="15" spans="1:7" x14ac:dyDescent="0.25">
      <c r="A15" s="333"/>
      <c r="B15" s="334"/>
      <c r="C15" s="335"/>
      <c r="D15" s="336"/>
      <c r="E15" s="337"/>
      <c r="F15" s="332"/>
    </row>
    <row r="16" spans="1:7" ht="15.75" thickBot="1" x14ac:dyDescent="0.3">
      <c r="A16" s="338"/>
      <c r="B16" s="339"/>
      <c r="C16" s="340"/>
      <c r="D16" s="341"/>
      <c r="E16" s="342"/>
      <c r="F16" s="343"/>
    </row>
    <row r="17" spans="1:6" x14ac:dyDescent="0.25">
      <c r="A17" s="344" t="s">
        <v>97</v>
      </c>
      <c r="B17" s="345" t="s">
        <v>98</v>
      </c>
      <c r="C17" s="346"/>
      <c r="D17" s="347" t="s">
        <v>99</v>
      </c>
      <c r="E17" s="348" t="s">
        <v>100</v>
      </c>
      <c r="F17" s="349"/>
    </row>
    <row r="18" spans="1:6" x14ac:dyDescent="0.25">
      <c r="A18" s="350" t="s">
        <v>101</v>
      </c>
      <c r="B18" s="351" t="s">
        <v>102</v>
      </c>
      <c r="C18" s="352"/>
      <c r="D18" s="353" t="s">
        <v>103</v>
      </c>
      <c r="E18" s="354" t="s">
        <v>104</v>
      </c>
      <c r="F18" s="349"/>
    </row>
    <row r="19" spans="1:6" x14ac:dyDescent="0.25">
      <c r="A19" s="350" t="s">
        <v>105</v>
      </c>
      <c r="B19" s="353"/>
      <c r="C19" s="352"/>
      <c r="D19" s="353" t="s">
        <v>106</v>
      </c>
      <c r="E19" s="355"/>
      <c r="F19" s="356"/>
    </row>
    <row r="20" spans="1:6" x14ac:dyDescent="0.25">
      <c r="A20" s="350" t="s">
        <v>107</v>
      </c>
      <c r="B20" s="346"/>
      <c r="C20" s="352"/>
      <c r="D20" s="353" t="s">
        <v>108</v>
      </c>
      <c r="E20" s="357"/>
      <c r="F20" s="356"/>
    </row>
    <row r="21" spans="1:6" x14ac:dyDescent="0.25">
      <c r="A21" s="358" t="s">
        <v>109</v>
      </c>
      <c r="B21" s="359" t="s">
        <v>110</v>
      </c>
      <c r="C21" s="360"/>
      <c r="D21" s="361" t="s">
        <v>109</v>
      </c>
      <c r="E21" s="362"/>
      <c r="F21" s="356"/>
    </row>
    <row r="22" spans="1:6" ht="15.75" thickBot="1" x14ac:dyDescent="0.3">
      <c r="A22" s="363" t="s">
        <v>111</v>
      </c>
      <c r="B22" s="339"/>
      <c r="C22" s="364"/>
      <c r="D22" s="365" t="s">
        <v>111</v>
      </c>
      <c r="E22" s="366" t="s">
        <v>112</v>
      </c>
      <c r="F22" s="356"/>
    </row>
    <row r="23" spans="1:6" x14ac:dyDescent="0.25">
      <c r="A23" s="367" t="s">
        <v>113</v>
      </c>
      <c r="B23" s="368"/>
      <c r="C23" s="369"/>
      <c r="D23" s="369" t="s">
        <v>114</v>
      </c>
      <c r="E23" s="370"/>
    </row>
    <row r="24" spans="1:6" x14ac:dyDescent="0.25">
      <c r="A24" s="350" t="s">
        <v>115</v>
      </c>
      <c r="B24" s="371"/>
      <c r="C24" s="352"/>
      <c r="D24" s="352" t="s">
        <v>116</v>
      </c>
      <c r="E24" s="357"/>
    </row>
    <row r="25" spans="1:6" x14ac:dyDescent="0.25">
      <c r="A25" s="350" t="s">
        <v>117</v>
      </c>
      <c r="B25" s="371"/>
      <c r="C25" s="352"/>
      <c r="D25" s="352" t="s">
        <v>118</v>
      </c>
      <c r="E25" s="372"/>
    </row>
    <row r="26" spans="1:6" x14ac:dyDescent="0.25">
      <c r="A26" s="350" t="s">
        <v>119</v>
      </c>
      <c r="B26" s="371"/>
      <c r="C26" s="352"/>
      <c r="D26" s="352" t="s">
        <v>120</v>
      </c>
      <c r="E26" s="373"/>
    </row>
    <row r="27" spans="1:6" x14ac:dyDescent="0.25">
      <c r="A27" s="358" t="s">
        <v>109</v>
      </c>
      <c r="B27" s="374"/>
      <c r="C27" s="359"/>
      <c r="D27" s="359" t="s">
        <v>121</v>
      </c>
      <c r="E27" s="375"/>
    </row>
    <row r="28" spans="1:6" ht="15.75" thickBot="1" x14ac:dyDescent="0.3">
      <c r="A28" s="363" t="s">
        <v>111</v>
      </c>
      <c r="B28" s="376"/>
      <c r="C28" s="377"/>
      <c r="D28" s="378" t="s">
        <v>109</v>
      </c>
      <c r="E28" s="379"/>
    </row>
    <row r="29" spans="1:6" x14ac:dyDescent="0.25">
      <c r="B29" s="380"/>
      <c r="E29" s="380"/>
    </row>
    <row r="30" spans="1:6" x14ac:dyDescent="0.25">
      <c r="B30" s="380"/>
      <c r="E30" s="380"/>
    </row>
    <row r="31" spans="1:6" ht="15.75" thickBot="1" x14ac:dyDescent="0.3"/>
    <row r="32" spans="1:6" x14ac:dyDescent="0.25">
      <c r="A32" s="381"/>
      <c r="B32" s="396" t="s">
        <v>122</v>
      </c>
      <c r="C32" s="397"/>
      <c r="D32" s="397"/>
      <c r="E32" s="398"/>
    </row>
    <row r="33" spans="1:5" ht="15.75" thickBot="1" x14ac:dyDescent="0.3">
      <c r="A33" s="382"/>
      <c r="B33" s="399"/>
      <c r="C33" s="399"/>
      <c r="D33" s="399"/>
      <c r="E33" s="400"/>
    </row>
    <row r="34" spans="1:5" ht="15.75" thickBot="1" x14ac:dyDescent="0.3">
      <c r="A34" s="383" t="s">
        <v>0</v>
      </c>
      <c r="B34" s="384" t="s">
        <v>123</v>
      </c>
      <c r="C34" s="384" t="s">
        <v>2</v>
      </c>
      <c r="D34" s="384" t="s">
        <v>1</v>
      </c>
      <c r="E34" s="385" t="s">
        <v>124</v>
      </c>
    </row>
    <row r="35" spans="1:5" x14ac:dyDescent="0.25">
      <c r="A35" s="386"/>
      <c r="B35" s="387"/>
      <c r="C35" s="388"/>
      <c r="D35" s="388"/>
      <c r="E35" s="389"/>
    </row>
    <row r="36" spans="1:5" x14ac:dyDescent="0.25">
      <c r="A36" s="390"/>
      <c r="B36" s="391"/>
      <c r="C36" s="392"/>
      <c r="D36" s="392"/>
      <c r="E36" s="392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0"/>
  <sheetViews>
    <sheetView zoomScale="125" zoomScaleNormal="125" workbookViewId="0">
      <selection activeCell="M12" sqref="M12:R1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401" t="s">
        <v>69</v>
      </c>
      <c r="B1" s="401"/>
      <c r="C1" s="401"/>
      <c r="D1" s="401"/>
      <c r="E1" s="401"/>
      <c r="F1" s="402"/>
      <c r="G1" s="405" t="s">
        <v>19</v>
      </c>
      <c r="H1" s="406"/>
      <c r="I1" s="406"/>
      <c r="J1" s="406"/>
      <c r="K1" s="406"/>
      <c r="L1" s="406"/>
      <c r="M1" s="406"/>
      <c r="N1" s="406"/>
      <c r="O1" s="407"/>
    </row>
    <row r="2" spans="1:24" ht="16.5" thickBot="1" x14ac:dyDescent="0.3">
      <c r="A2" s="403"/>
      <c r="B2" s="403"/>
      <c r="C2" s="403"/>
      <c r="D2" s="403"/>
      <c r="E2" s="403"/>
      <c r="F2" s="404"/>
      <c r="G2" s="408" t="s">
        <v>8</v>
      </c>
      <c r="H2" s="410" t="s">
        <v>21</v>
      </c>
      <c r="I2" s="411"/>
      <c r="J2" s="435" t="s">
        <v>8</v>
      </c>
      <c r="K2" s="437" t="s">
        <v>20</v>
      </c>
      <c r="L2" s="438"/>
      <c r="M2" s="412" t="s">
        <v>8</v>
      </c>
      <c r="N2" s="414" t="s">
        <v>4</v>
      </c>
      <c r="O2" s="415"/>
      <c r="P2" s="447" t="s">
        <v>9</v>
      </c>
      <c r="Q2" s="448"/>
      <c r="R2" s="449"/>
      <c r="S2" s="42"/>
      <c r="T2" s="450" t="s">
        <v>5</v>
      </c>
      <c r="U2" s="452" t="s">
        <v>6</v>
      </c>
      <c r="V2" s="416" t="s">
        <v>7</v>
      </c>
      <c r="W2" s="416" t="s">
        <v>24</v>
      </c>
      <c r="X2" s="418" t="s">
        <v>23</v>
      </c>
    </row>
    <row r="3" spans="1:24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09"/>
      <c r="H3" s="34" t="s">
        <v>13</v>
      </c>
      <c r="I3" s="35" t="s">
        <v>14</v>
      </c>
      <c r="J3" s="436"/>
      <c r="K3" s="36" t="s">
        <v>13</v>
      </c>
      <c r="L3" s="37" t="s">
        <v>14</v>
      </c>
      <c r="M3" s="413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51"/>
      <c r="U3" s="453"/>
      <c r="V3" s="417"/>
      <c r="W3" s="417"/>
      <c r="X3" s="419"/>
    </row>
    <row r="4" spans="1:24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20.100000000000001" customHeight="1" x14ac:dyDescent="0.25">
      <c r="A5" s="51">
        <v>0.41666666666666669</v>
      </c>
      <c r="B5" s="121" t="s">
        <v>70</v>
      </c>
      <c r="C5" s="58">
        <v>35</v>
      </c>
      <c r="D5" s="134" t="s">
        <v>71</v>
      </c>
      <c r="E5" s="53"/>
      <c r="F5" s="127" t="s">
        <v>76</v>
      </c>
      <c r="G5" s="32"/>
      <c r="H5" s="19"/>
      <c r="I5" s="20"/>
      <c r="J5" s="33"/>
      <c r="K5" s="19"/>
      <c r="L5" s="20"/>
      <c r="M5" s="102" t="s">
        <v>10</v>
      </c>
      <c r="N5" s="19" t="s">
        <v>10</v>
      </c>
      <c r="O5" s="20" t="s">
        <v>10</v>
      </c>
      <c r="P5" s="38"/>
      <c r="Q5" s="39"/>
      <c r="R5" s="98" t="s">
        <v>10</v>
      </c>
      <c r="S5" s="31">
        <f t="shared" ref="S5:S16" si="0">A5+TIME(2,0,0)</f>
        <v>0.5</v>
      </c>
      <c r="T5" s="66"/>
      <c r="U5" s="67"/>
      <c r="V5" s="68"/>
      <c r="W5" s="68"/>
      <c r="X5" s="69"/>
    </row>
    <row r="6" spans="1:24" ht="30" customHeight="1" x14ac:dyDescent="0.25">
      <c r="A6" s="59">
        <v>0.41666666666666669</v>
      </c>
      <c r="B6" s="123" t="s">
        <v>72</v>
      </c>
      <c r="C6" s="61">
        <v>91</v>
      </c>
      <c r="D6" s="137" t="s">
        <v>73</v>
      </c>
      <c r="E6" s="63" t="s">
        <v>80</v>
      </c>
      <c r="F6" s="130" t="s">
        <v>77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16" t="s">
        <v>10</v>
      </c>
    </row>
    <row r="7" spans="1:24" ht="20.100000000000001" customHeight="1" x14ac:dyDescent="0.25">
      <c r="A7" s="51">
        <v>0.45833333333333331</v>
      </c>
      <c r="B7" s="121" t="s">
        <v>70</v>
      </c>
      <c r="C7" s="58">
        <v>35</v>
      </c>
      <c r="D7" s="134" t="s">
        <v>71</v>
      </c>
      <c r="E7" s="53"/>
      <c r="F7" s="127" t="s">
        <v>3</v>
      </c>
      <c r="G7" s="32"/>
      <c r="H7" s="19"/>
      <c r="I7" s="20"/>
      <c r="J7" s="33"/>
      <c r="K7" s="19"/>
      <c r="L7" s="20"/>
      <c r="M7" s="102" t="s">
        <v>10</v>
      </c>
      <c r="N7" s="19" t="s">
        <v>10</v>
      </c>
      <c r="O7" s="20" t="s">
        <v>10</v>
      </c>
      <c r="P7" s="38"/>
      <c r="Q7" s="39"/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9"/>
    </row>
    <row r="8" spans="1:24" ht="20.100000000000001" customHeight="1" x14ac:dyDescent="0.25">
      <c r="A8" s="51">
        <v>0.5</v>
      </c>
      <c r="B8" s="121" t="s">
        <v>70</v>
      </c>
      <c r="C8" s="58">
        <v>35</v>
      </c>
      <c r="D8" s="134" t="s">
        <v>71</v>
      </c>
      <c r="E8" s="53"/>
      <c r="F8" s="127" t="s">
        <v>78</v>
      </c>
      <c r="G8" s="32"/>
      <c r="H8" s="19"/>
      <c r="I8" s="20"/>
      <c r="J8" s="33"/>
      <c r="K8" s="19"/>
      <c r="L8" s="20"/>
      <c r="M8" s="102" t="s">
        <v>10</v>
      </c>
      <c r="N8" s="19" t="s">
        <v>10</v>
      </c>
      <c r="O8" s="20" t="s">
        <v>10</v>
      </c>
      <c r="P8" s="38"/>
      <c r="Q8" s="39"/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9"/>
    </row>
    <row r="9" spans="1:24" ht="20.100000000000001" customHeight="1" x14ac:dyDescent="0.25">
      <c r="A9" s="51">
        <v>4.1666666666666664E-2</v>
      </c>
      <c r="B9" s="121" t="s">
        <v>70</v>
      </c>
      <c r="C9" s="58">
        <v>35</v>
      </c>
      <c r="D9" s="134" t="s">
        <v>71</v>
      </c>
      <c r="E9" s="53"/>
      <c r="F9" s="127" t="s">
        <v>3</v>
      </c>
      <c r="G9" s="32"/>
      <c r="H9" s="19"/>
      <c r="I9" s="20"/>
      <c r="J9" s="33"/>
      <c r="K9" s="19"/>
      <c r="L9" s="20"/>
      <c r="M9" s="102" t="s">
        <v>10</v>
      </c>
      <c r="N9" s="19" t="s">
        <v>10</v>
      </c>
      <c r="O9" s="20" t="s">
        <v>10</v>
      </c>
      <c r="P9" s="38"/>
      <c r="Q9" s="39"/>
      <c r="R9" s="98" t="s">
        <v>10</v>
      </c>
      <c r="S9" s="31">
        <f t="shared" si="0"/>
        <v>0.125</v>
      </c>
      <c r="T9" s="66"/>
      <c r="U9" s="67"/>
      <c r="V9" s="68"/>
      <c r="W9" s="68"/>
      <c r="X9" s="69"/>
    </row>
    <row r="10" spans="1:24" ht="20.100000000000001" customHeight="1" x14ac:dyDescent="0.25">
      <c r="A10" s="51">
        <v>8.3333333333333329E-2</v>
      </c>
      <c r="B10" s="121" t="s">
        <v>70</v>
      </c>
      <c r="C10" s="58">
        <v>35</v>
      </c>
      <c r="D10" s="134" t="s">
        <v>74</v>
      </c>
      <c r="E10" s="53"/>
      <c r="F10" s="127" t="s">
        <v>78</v>
      </c>
      <c r="G10" s="32"/>
      <c r="H10" s="19"/>
      <c r="I10" s="20"/>
      <c r="J10" s="33"/>
      <c r="K10" s="19"/>
      <c r="L10" s="20"/>
      <c r="M10" s="102" t="s">
        <v>10</v>
      </c>
      <c r="N10" s="19" t="s">
        <v>10</v>
      </c>
      <c r="O10" s="20" t="s">
        <v>10</v>
      </c>
      <c r="P10" s="38"/>
      <c r="Q10" s="39"/>
      <c r="R10" s="98" t="s">
        <v>10</v>
      </c>
      <c r="S10" s="31">
        <f t="shared" si="0"/>
        <v>0.16666666666666666</v>
      </c>
      <c r="T10" s="66"/>
      <c r="U10" s="67"/>
      <c r="V10" s="68"/>
      <c r="W10" s="68"/>
      <c r="X10" s="69"/>
    </row>
    <row r="11" spans="1:24" ht="20.100000000000001" customHeight="1" x14ac:dyDescent="0.25">
      <c r="A11" s="51">
        <v>0.125</v>
      </c>
      <c r="B11" s="121" t="s">
        <v>70</v>
      </c>
      <c r="C11" s="58">
        <v>35</v>
      </c>
      <c r="D11" s="134" t="s">
        <v>74</v>
      </c>
      <c r="E11" s="53"/>
      <c r="F11" s="127" t="s">
        <v>79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/>
      <c r="R11" s="98" t="s">
        <v>10</v>
      </c>
      <c r="S11" s="31">
        <f t="shared" si="0"/>
        <v>0.20833333333333331</v>
      </c>
      <c r="T11" s="66"/>
      <c r="U11" s="67"/>
      <c r="V11" s="68"/>
      <c r="W11" s="68"/>
      <c r="X11" s="69"/>
    </row>
    <row r="12" spans="1:24" ht="20.100000000000001" customHeight="1" x14ac:dyDescent="0.25">
      <c r="A12" s="51" t="s">
        <v>75</v>
      </c>
      <c r="B12" s="121" t="s">
        <v>70</v>
      </c>
      <c r="C12" s="58">
        <v>35</v>
      </c>
      <c r="D12" s="134" t="s">
        <v>74</v>
      </c>
      <c r="E12" s="53"/>
      <c r="F12" s="127" t="s">
        <v>3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/>
      <c r="R12" s="98" t="s">
        <v>10</v>
      </c>
      <c r="S12" s="31">
        <f t="shared" si="0"/>
        <v>0.25</v>
      </c>
      <c r="T12" s="66"/>
      <c r="U12" s="67"/>
      <c r="V12" s="68"/>
      <c r="W12" s="68"/>
      <c r="X12" s="69"/>
    </row>
    <row r="13" spans="1:24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0"/>
        <v>8.3333333333333329E-2</v>
      </c>
      <c r="T13" s="66"/>
      <c r="U13" s="67"/>
      <c r="V13" s="68"/>
      <c r="W13" s="68"/>
      <c r="X13" s="69"/>
    </row>
    <row r="14" spans="1:24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0"/>
        <v>8.3333333333333329E-2</v>
      </c>
      <c r="T14" s="66"/>
      <c r="U14" s="67"/>
      <c r="V14" s="68"/>
      <c r="W14" s="68"/>
      <c r="X14" s="69"/>
    </row>
    <row r="15" spans="1:24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0"/>
        <v>8.3333333333333329E-2</v>
      </c>
      <c r="T15" s="66"/>
      <c r="U15" s="67"/>
      <c r="V15" s="68"/>
      <c r="W15" s="68"/>
      <c r="X15" s="69"/>
    </row>
    <row r="16" spans="1:24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9"/>
    </row>
    <row r="17" spans="1:24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ref="S17:S18" si="1">A17+TIME(2,0,0)</f>
        <v>8.3333333333333329E-2</v>
      </c>
      <c r="T17" s="66"/>
      <c r="U17" s="67"/>
      <c r="V17" s="68"/>
      <c r="W17" s="68"/>
      <c r="X17" s="69"/>
    </row>
    <row r="18" spans="1:24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1"/>
        <v>8.3333333333333329E-2</v>
      </c>
      <c r="T18" s="66"/>
      <c r="U18" s="67"/>
      <c r="V18" s="68"/>
      <c r="W18" s="68"/>
      <c r="X18" s="69"/>
    </row>
    <row r="19" spans="1:24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38" si="2">A19+TIME(2,0,0)</f>
        <v>8.3333333333333329E-2</v>
      </c>
      <c r="T19" s="66"/>
      <c r="U19" s="67"/>
      <c r="V19" s="68"/>
      <c r="W19" s="68"/>
      <c r="X19" s="69"/>
    </row>
    <row r="20" spans="1:24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2"/>
        <v>8.3333333333333329E-2</v>
      </c>
      <c r="T20" s="66"/>
      <c r="U20" s="67"/>
      <c r="V20" s="68"/>
      <c r="W20" s="68"/>
      <c r="X20" s="69"/>
    </row>
    <row r="21" spans="1:24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2"/>
        <v>8.3333333333333329E-2</v>
      </c>
      <c r="T21" s="66"/>
      <c r="U21" s="67"/>
      <c r="V21" s="68"/>
      <c r="W21" s="68"/>
      <c r="X21" s="69"/>
    </row>
    <row r="22" spans="1:24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9"/>
    </row>
    <row r="23" spans="1:24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9"/>
    </row>
    <row r="24" spans="1:24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9"/>
    </row>
    <row r="25" spans="1:24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2"/>
        <v>8.3333333333333329E-2</v>
      </c>
      <c r="T25" s="66"/>
      <c r="U25" s="67"/>
      <c r="V25" s="68"/>
      <c r="W25" s="68"/>
      <c r="X25" s="69"/>
    </row>
    <row r="26" spans="1:24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2"/>
        <v>8.3333333333333329E-2</v>
      </c>
      <c r="T26" s="66"/>
      <c r="U26" s="67"/>
      <c r="V26" s="68"/>
      <c r="W26" s="68"/>
      <c r="X26" s="69"/>
    </row>
    <row r="27" spans="1:24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2"/>
        <v>8.3333333333333329E-2</v>
      </c>
      <c r="T27" s="66"/>
      <c r="U27" s="67"/>
      <c r="V27" s="68"/>
      <c r="W27" s="68"/>
      <c r="X27" s="69"/>
    </row>
    <row r="28" spans="1:24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2"/>
        <v>8.3333333333333329E-2</v>
      </c>
      <c r="T28" s="66"/>
      <c r="U28" s="67"/>
      <c r="V28" s="68"/>
      <c r="W28" s="68"/>
      <c r="X28" s="69"/>
    </row>
    <row r="29" spans="1:24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2"/>
        <v>8.3333333333333329E-2</v>
      </c>
      <c r="T29" s="66"/>
      <c r="U29" s="67"/>
      <c r="V29" s="68"/>
      <c r="W29" s="68"/>
      <c r="X29" s="69"/>
    </row>
    <row r="30" spans="1:24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2"/>
        <v>8.3333333333333329E-2</v>
      </c>
      <c r="T30" s="66"/>
      <c r="U30" s="67"/>
      <c r="V30" s="68"/>
      <c r="W30" s="68"/>
      <c r="X30" s="69"/>
    </row>
    <row r="31" spans="1:24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2"/>
        <v>8.3333333333333329E-2</v>
      </c>
      <c r="T31" s="66"/>
      <c r="U31" s="67"/>
      <c r="V31" s="68"/>
      <c r="W31" s="68"/>
      <c r="X31" s="69"/>
    </row>
    <row r="32" spans="1:24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2"/>
        <v>8.3333333333333329E-2</v>
      </c>
      <c r="T32" s="66"/>
      <c r="U32" s="67"/>
      <c r="V32" s="68"/>
      <c r="W32" s="68"/>
      <c r="X32" s="69"/>
    </row>
    <row r="33" spans="1:24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2"/>
        <v>8.3333333333333329E-2</v>
      </c>
      <c r="T33" s="66"/>
      <c r="U33" s="67"/>
      <c r="V33" s="68"/>
      <c r="W33" s="68"/>
      <c r="X33" s="69"/>
    </row>
    <row r="34" spans="1:24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2"/>
        <v>8.3333333333333329E-2</v>
      </c>
      <c r="T34" s="66"/>
      <c r="U34" s="67"/>
      <c r="V34" s="68"/>
      <c r="W34" s="68"/>
      <c r="X34" s="69"/>
    </row>
    <row r="35" spans="1:24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2"/>
        <v>8.3333333333333329E-2</v>
      </c>
      <c r="T35" s="66"/>
      <c r="U35" s="67"/>
      <c r="V35" s="68"/>
      <c r="W35" s="68"/>
      <c r="X35" s="69"/>
    </row>
    <row r="36" spans="1:24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2"/>
        <v>8.3333333333333329E-2</v>
      </c>
      <c r="T36" s="66"/>
      <c r="U36" s="67"/>
      <c r="V36" s="68"/>
      <c r="W36" s="68"/>
      <c r="X36" s="69"/>
    </row>
    <row r="37" spans="1:24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2"/>
        <v>8.3333333333333329E-2</v>
      </c>
      <c r="T37" s="66"/>
      <c r="U37" s="67"/>
      <c r="V37" s="68"/>
      <c r="W37" s="68"/>
      <c r="X37" s="69"/>
    </row>
    <row r="38" spans="1:24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2"/>
        <v>8.3333333333333329E-2</v>
      </c>
      <c r="T38" s="66"/>
      <c r="U38" s="67"/>
      <c r="V38" s="68"/>
      <c r="W38" s="68"/>
      <c r="X38" s="69"/>
    </row>
    <row r="39" spans="1:24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82" t="s">
        <v>10</v>
      </c>
    </row>
    <row r="40" spans="1:24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82" t="s">
        <v>10</v>
      </c>
    </row>
    <row r="41" spans="1:24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82" t="s">
        <v>10</v>
      </c>
    </row>
    <row r="42" spans="1:24" ht="19.5" hidden="1" customHeight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82" t="s">
        <v>10</v>
      </c>
    </row>
    <row r="43" spans="1:24" ht="19.5" hidden="1" customHeight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82" t="s">
        <v>10</v>
      </c>
    </row>
    <row r="44" spans="1:24" ht="19.5" hidden="1" customHeight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82" t="s">
        <v>10</v>
      </c>
    </row>
    <row r="45" spans="1:24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6" t="s">
        <v>10</v>
      </c>
    </row>
    <row r="46" spans="1:24" ht="30" hidden="1" customHeight="1" x14ac:dyDescent="0.25">
      <c r="A46" s="59"/>
      <c r="B46" s="123"/>
      <c r="C46" s="61"/>
      <c r="D46" s="137"/>
      <c r="E46" s="63"/>
      <c r="F46" s="130"/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16" t="s">
        <v>10</v>
      </c>
    </row>
    <row r="47" spans="1:24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</row>
    <row r="48" spans="1:24" ht="15.75" thickBot="1" x14ac:dyDescent="0.3">
      <c r="B48" s="124"/>
      <c r="C48"/>
      <c r="E48" s="22"/>
      <c r="F48" s="131"/>
      <c r="G48" s="420" t="str">
        <f>G2</f>
        <v># Shot</v>
      </c>
      <c r="J48" s="439" t="str">
        <f>J2</f>
        <v># Shot</v>
      </c>
      <c r="M48" s="423" t="str">
        <f>M2</f>
        <v># Shot</v>
      </c>
      <c r="P48" s="426" t="s">
        <v>9</v>
      </c>
      <c r="Q48" s="427"/>
      <c r="R48" s="428"/>
      <c r="T48" s="429" t="str">
        <f>T2</f>
        <v>Bypass</v>
      </c>
      <c r="U48" s="432" t="str">
        <f>U2</f>
        <v>No Show</v>
      </c>
      <c r="V48" s="444" t="str">
        <f>V2</f>
        <v>Decline</v>
      </c>
      <c r="W48" s="444" t="str">
        <f>W2</f>
        <v>Xtra Sheets</v>
      </c>
      <c r="X48" s="418" t="str">
        <f>X2</f>
        <v># Sales 
(if known)</v>
      </c>
    </row>
    <row r="49" spans="2:25" x14ac:dyDescent="0.25">
      <c r="F49" s="131"/>
      <c r="G49" s="421"/>
      <c r="J49" s="440"/>
      <c r="M49" s="424"/>
      <c r="P49" s="459" t="str">
        <f>P3</f>
        <v>Green 
Screen</v>
      </c>
      <c r="Q49" s="442" t="str">
        <f>Q3</f>
        <v>Star</v>
      </c>
      <c r="R49" s="461" t="str">
        <f>R3</f>
        <v>Private</v>
      </c>
      <c r="T49" s="430"/>
      <c r="U49" s="433"/>
      <c r="V49" s="445"/>
      <c r="W49" s="445"/>
      <c r="X49" s="457"/>
    </row>
    <row r="50" spans="2:25" ht="15.75" thickBot="1" x14ac:dyDescent="0.3">
      <c r="F50" s="131"/>
      <c r="G50" s="422"/>
      <c r="J50" s="441"/>
      <c r="M50" s="425"/>
      <c r="P50" s="460"/>
      <c r="Q50" s="443"/>
      <c r="R50" s="462"/>
      <c r="T50" s="431"/>
      <c r="U50" s="434"/>
      <c r="V50" s="446"/>
      <c r="W50" s="446"/>
      <c r="X50" s="458"/>
    </row>
    <row r="51" spans="2:25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5"/>
    </row>
    <row r="52" spans="2:25" ht="4.5" customHeight="1" x14ac:dyDescent="0.25">
      <c r="B52"/>
      <c r="D52" s="54"/>
      <c r="F52"/>
      <c r="Y52" s="54"/>
    </row>
    <row r="53" spans="2:25" ht="4.5" customHeight="1" thickBot="1" x14ac:dyDescent="0.3">
      <c r="B53"/>
      <c r="D53" s="54"/>
      <c r="F53"/>
      <c r="Y53" s="54"/>
    </row>
    <row r="54" spans="2:25" ht="27.75" customHeight="1" thickBot="1" x14ac:dyDescent="0.3">
      <c r="B54"/>
      <c r="D54" s="139"/>
      <c r="E54" s="140" t="s">
        <v>40</v>
      </c>
      <c r="F54"/>
      <c r="G54" s="141"/>
      <c r="H54" s="454" t="s">
        <v>41</v>
      </c>
      <c r="I54" s="455"/>
      <c r="O54" s="141"/>
      <c r="P54" s="454" t="s">
        <v>42</v>
      </c>
      <c r="Q54" s="456"/>
      <c r="R54" s="455"/>
      <c r="T54" s="142"/>
      <c r="U54" s="454" t="s">
        <v>43</v>
      </c>
      <c r="V54" s="456"/>
      <c r="W54" s="455"/>
      <c r="Y54" s="54"/>
    </row>
    <row r="55" spans="2:25" ht="27.75" customHeight="1" x14ac:dyDescent="0.25"/>
    <row r="56" spans="2:25" ht="27.75" customHeight="1" x14ac:dyDescent="0.25"/>
    <row r="60" spans="2:25" ht="6" customHeight="1" x14ac:dyDescent="0.25"/>
  </sheetData>
  <mergeCells count="29">
    <mergeCell ref="H54:I54"/>
    <mergeCell ref="U54:W54"/>
    <mergeCell ref="W48:W50"/>
    <mergeCell ref="X48:X50"/>
    <mergeCell ref="P49:P50"/>
    <mergeCell ref="R49:R50"/>
    <mergeCell ref="P54:R54"/>
    <mergeCell ref="W2:W3"/>
    <mergeCell ref="X2:X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62"/>
  <sheetViews>
    <sheetView zoomScaleNormal="100" workbookViewId="0">
      <selection activeCell="D57" sqref="D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  <col min="25" max="25" width="33.85546875" style="54" customWidth="1"/>
  </cols>
  <sheetData>
    <row r="1" spans="1:25" ht="16.5" thickBot="1" x14ac:dyDescent="0.3">
      <c r="A1" s="401" t="str">
        <f>'03.04 (v2)'!A1</f>
        <v xml:space="preserve">Monday , March 4th </v>
      </c>
      <c r="B1" s="401"/>
      <c r="C1" s="401"/>
      <c r="D1" s="401"/>
      <c r="E1" s="401"/>
      <c r="F1" s="402"/>
      <c r="G1" s="405" t="s">
        <v>19</v>
      </c>
      <c r="H1" s="406"/>
      <c r="I1" s="406"/>
      <c r="J1" s="406"/>
      <c r="K1" s="406"/>
      <c r="L1" s="406"/>
      <c r="M1" s="406"/>
      <c r="N1" s="406"/>
      <c r="O1" s="407"/>
      <c r="Y1"/>
    </row>
    <row r="2" spans="1:25" ht="24.75" customHeight="1" thickBot="1" x14ac:dyDescent="0.3">
      <c r="A2" s="403"/>
      <c r="B2" s="403"/>
      <c r="C2" s="403"/>
      <c r="D2" s="403"/>
      <c r="E2" s="403"/>
      <c r="F2" s="404"/>
      <c r="G2" s="408" t="s">
        <v>8</v>
      </c>
      <c r="H2" s="410" t="s">
        <v>21</v>
      </c>
      <c r="I2" s="411"/>
      <c r="J2" s="435" t="s">
        <v>8</v>
      </c>
      <c r="K2" s="437" t="s">
        <v>20</v>
      </c>
      <c r="L2" s="438"/>
      <c r="M2" s="412" t="s">
        <v>8</v>
      </c>
      <c r="N2" s="414" t="s">
        <v>4</v>
      </c>
      <c r="O2" s="415"/>
      <c r="P2" s="447" t="s">
        <v>9</v>
      </c>
      <c r="Q2" s="448"/>
      <c r="R2" s="449"/>
      <c r="S2" s="42"/>
      <c r="T2" s="450" t="s">
        <v>5</v>
      </c>
      <c r="U2" s="452" t="s">
        <v>6</v>
      </c>
      <c r="V2" s="416" t="s">
        <v>7</v>
      </c>
      <c r="W2" s="416" t="s">
        <v>24</v>
      </c>
      <c r="X2" s="418" t="s">
        <v>23</v>
      </c>
      <c r="Y2"/>
    </row>
    <row r="3" spans="1:25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09"/>
      <c r="H3" s="34" t="s">
        <v>13</v>
      </c>
      <c r="I3" s="35" t="s">
        <v>14</v>
      </c>
      <c r="J3" s="436"/>
      <c r="K3" s="36" t="s">
        <v>13</v>
      </c>
      <c r="L3" s="37" t="s">
        <v>14</v>
      </c>
      <c r="M3" s="413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51"/>
      <c r="U3" s="453"/>
      <c r="V3" s="417"/>
      <c r="W3" s="417"/>
      <c r="X3" s="419"/>
      <c r="Y3" s="47" t="s">
        <v>44</v>
      </c>
    </row>
    <row r="4" spans="1:25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283"/>
    </row>
    <row r="5" spans="1:25" ht="20.100000000000001" customHeight="1" x14ac:dyDescent="0.25">
      <c r="A5" s="51">
        <v>0.41666666666666669</v>
      </c>
      <c r="B5" s="121" t="s">
        <v>70</v>
      </c>
      <c r="C5" s="58">
        <v>35</v>
      </c>
      <c r="D5" s="134" t="s">
        <v>71</v>
      </c>
      <c r="E5" s="53"/>
      <c r="F5" s="127" t="s">
        <v>76</v>
      </c>
      <c r="G5" s="103">
        <f t="shared" ref="G5:G18" si="0">IF(ISBLANK(I5),0,(I5-H5+1))</f>
        <v>15</v>
      </c>
      <c r="H5" s="106">
        <v>3754</v>
      </c>
      <c r="I5" s="107">
        <v>3768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14</v>
      </c>
      <c r="Q5" s="109" t="s">
        <v>10</v>
      </c>
      <c r="R5" s="110" t="s">
        <v>10</v>
      </c>
      <c r="S5" s="31">
        <f t="shared" ref="S5:S18" si="1">A5+TIME(2,0,0)</f>
        <v>0.5</v>
      </c>
      <c r="T5" s="111">
        <v>0</v>
      </c>
      <c r="U5" s="112">
        <v>0</v>
      </c>
      <c r="V5" s="113">
        <v>4</v>
      </c>
      <c r="W5" s="113">
        <v>1</v>
      </c>
      <c r="X5" s="281">
        <v>9</v>
      </c>
      <c r="Y5" s="285" t="s">
        <v>88</v>
      </c>
    </row>
    <row r="6" spans="1:25" ht="45" x14ac:dyDescent="0.25">
      <c r="A6" s="59">
        <v>0.41666666666666669</v>
      </c>
      <c r="B6" s="60" t="s">
        <v>72</v>
      </c>
      <c r="C6" s="61">
        <v>91</v>
      </c>
      <c r="D6" s="62" t="s">
        <v>73</v>
      </c>
      <c r="E6" s="63" t="s">
        <v>80</v>
      </c>
      <c r="F6" s="64" t="s">
        <v>77</v>
      </c>
      <c r="G6" s="103" t="s">
        <v>10</v>
      </c>
      <c r="H6" s="278" t="s">
        <v>10</v>
      </c>
      <c r="I6" s="279" t="s">
        <v>10</v>
      </c>
      <c r="J6" s="104" t="s">
        <v>10</v>
      </c>
      <c r="K6" s="278" t="s">
        <v>10</v>
      </c>
      <c r="L6" s="279" t="s">
        <v>10</v>
      </c>
      <c r="M6" s="105">
        <f>IF(ISBLANK(O6),0,(O6-N6+1))</f>
        <v>13</v>
      </c>
      <c r="N6" s="278">
        <v>2763</v>
      </c>
      <c r="O6" s="279">
        <v>2775</v>
      </c>
      <c r="P6" s="108" t="s">
        <v>10</v>
      </c>
      <c r="Q6" s="109" t="s">
        <v>10</v>
      </c>
      <c r="R6" s="110">
        <v>3</v>
      </c>
      <c r="S6" s="13" t="s">
        <v>10</v>
      </c>
      <c r="T6" s="275" t="s">
        <v>10</v>
      </c>
      <c r="U6" s="190" t="s">
        <v>10</v>
      </c>
      <c r="V6" s="276" t="s">
        <v>10</v>
      </c>
      <c r="W6" s="276" t="s">
        <v>10</v>
      </c>
      <c r="X6" s="282" t="s">
        <v>10</v>
      </c>
      <c r="Y6" s="286" t="s">
        <v>87</v>
      </c>
    </row>
    <row r="7" spans="1:25" ht="20.100000000000001" customHeight="1" x14ac:dyDescent="0.25">
      <c r="A7" s="51">
        <v>0.45833333333333331</v>
      </c>
      <c r="B7" s="121" t="s">
        <v>70</v>
      </c>
      <c r="C7" s="58">
        <v>35</v>
      </c>
      <c r="D7" s="134" t="s">
        <v>71</v>
      </c>
      <c r="E7" s="53"/>
      <c r="F7" s="127" t="s">
        <v>3</v>
      </c>
      <c r="G7" s="103">
        <f t="shared" si="0"/>
        <v>15</v>
      </c>
      <c r="H7" s="106">
        <v>3769</v>
      </c>
      <c r="I7" s="107">
        <v>3783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15</v>
      </c>
      <c r="Q7" s="109" t="s">
        <v>10</v>
      </c>
      <c r="R7" s="110" t="s">
        <v>10</v>
      </c>
      <c r="S7" s="31">
        <f t="shared" si="1"/>
        <v>0.54166666666666663</v>
      </c>
      <c r="T7" s="111">
        <v>0</v>
      </c>
      <c r="U7" s="112">
        <v>0</v>
      </c>
      <c r="V7" s="113">
        <v>2</v>
      </c>
      <c r="W7" s="113">
        <v>1</v>
      </c>
      <c r="X7" s="281">
        <v>12</v>
      </c>
      <c r="Y7" s="287"/>
    </row>
    <row r="8" spans="1:25" ht="20.100000000000001" customHeight="1" x14ac:dyDescent="0.25">
      <c r="A8" s="51">
        <v>0.5</v>
      </c>
      <c r="B8" s="121" t="s">
        <v>70</v>
      </c>
      <c r="C8" s="58">
        <v>35</v>
      </c>
      <c r="D8" s="134" t="s">
        <v>71</v>
      </c>
      <c r="E8" s="53"/>
      <c r="F8" s="127" t="s">
        <v>78</v>
      </c>
      <c r="G8" s="103">
        <f t="shared" si="0"/>
        <v>8</v>
      </c>
      <c r="H8" s="106">
        <v>3784</v>
      </c>
      <c r="I8" s="107">
        <v>3791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8</v>
      </c>
      <c r="Q8" s="109" t="s">
        <v>10</v>
      </c>
      <c r="R8" s="110" t="s">
        <v>10</v>
      </c>
      <c r="S8" s="31">
        <f t="shared" si="1"/>
        <v>0.58333333333333337</v>
      </c>
      <c r="T8" s="111">
        <v>0</v>
      </c>
      <c r="U8" s="112">
        <v>1</v>
      </c>
      <c r="V8" s="113">
        <v>0</v>
      </c>
      <c r="W8" s="113">
        <v>0</v>
      </c>
      <c r="X8" s="281">
        <v>7</v>
      </c>
      <c r="Y8" s="287"/>
    </row>
    <row r="9" spans="1:25" ht="20.100000000000001" customHeight="1" x14ac:dyDescent="0.25">
      <c r="A9" s="51">
        <v>0.52083333333333337</v>
      </c>
      <c r="B9" s="121" t="s">
        <v>70</v>
      </c>
      <c r="C9" s="58">
        <v>35</v>
      </c>
      <c r="D9" s="134" t="s">
        <v>71</v>
      </c>
      <c r="E9" s="280" t="s">
        <v>81</v>
      </c>
      <c r="F9" s="127" t="s">
        <v>82</v>
      </c>
      <c r="G9" s="103">
        <f t="shared" ref="G9" si="2">IF(ISBLANK(I9),0,(I9-H9+1))</f>
        <v>5</v>
      </c>
      <c r="H9" s="106">
        <v>3792</v>
      </c>
      <c r="I9" s="107">
        <v>3796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4</v>
      </c>
      <c r="Q9" s="109" t="s">
        <v>10</v>
      </c>
      <c r="R9" s="110" t="s">
        <v>10</v>
      </c>
      <c r="S9" s="31">
        <f t="shared" ref="S9" si="3">A9+TIME(2,0,0)</f>
        <v>0.60416666666666674</v>
      </c>
      <c r="T9" s="111">
        <v>0</v>
      </c>
      <c r="U9" s="112">
        <v>0</v>
      </c>
      <c r="V9" s="113">
        <v>2</v>
      </c>
      <c r="W9" s="113">
        <v>1</v>
      </c>
      <c r="X9" s="281">
        <v>1</v>
      </c>
      <c r="Y9" s="288" t="s">
        <v>89</v>
      </c>
    </row>
    <row r="10" spans="1:25" ht="20.100000000000001" customHeight="1" x14ac:dyDescent="0.25">
      <c r="A10" s="51">
        <v>4.1666666666666664E-2</v>
      </c>
      <c r="B10" s="121" t="s">
        <v>70</v>
      </c>
      <c r="C10" s="58">
        <v>35</v>
      </c>
      <c r="D10" s="134" t="s">
        <v>71</v>
      </c>
      <c r="E10" s="53"/>
      <c r="F10" s="127" t="s">
        <v>3</v>
      </c>
      <c r="G10" s="103">
        <f t="shared" si="0"/>
        <v>9</v>
      </c>
      <c r="H10" s="106">
        <v>3797</v>
      </c>
      <c r="I10" s="107">
        <v>3805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9</v>
      </c>
      <c r="Q10" s="109" t="s">
        <v>10</v>
      </c>
      <c r="R10" s="110" t="s">
        <v>10</v>
      </c>
      <c r="S10" s="31">
        <f t="shared" si="1"/>
        <v>0.125</v>
      </c>
      <c r="T10" s="111">
        <v>0</v>
      </c>
      <c r="U10" s="112">
        <v>0</v>
      </c>
      <c r="V10" s="113">
        <v>3</v>
      </c>
      <c r="W10" s="113">
        <v>3</v>
      </c>
      <c r="X10" s="281">
        <v>3</v>
      </c>
      <c r="Y10" s="287"/>
    </row>
    <row r="11" spans="1:25" ht="20.100000000000001" customHeight="1" x14ac:dyDescent="0.25">
      <c r="A11" s="51">
        <v>8.3333333333333329E-2</v>
      </c>
      <c r="B11" s="121" t="s">
        <v>70</v>
      </c>
      <c r="C11" s="58">
        <v>35</v>
      </c>
      <c r="D11" s="134" t="s">
        <v>74</v>
      </c>
      <c r="E11" s="53"/>
      <c r="F11" s="127" t="s">
        <v>78</v>
      </c>
      <c r="G11" s="103">
        <f t="shared" si="0"/>
        <v>15</v>
      </c>
      <c r="H11" s="106">
        <v>3806</v>
      </c>
      <c r="I11" s="107">
        <v>3820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12</v>
      </c>
      <c r="Q11" s="109" t="s">
        <v>10</v>
      </c>
      <c r="R11" s="110" t="s">
        <v>10</v>
      </c>
      <c r="S11" s="31">
        <f t="shared" si="1"/>
        <v>0.16666666666666666</v>
      </c>
      <c r="T11" s="111">
        <v>0</v>
      </c>
      <c r="U11" s="112">
        <v>0</v>
      </c>
      <c r="V11" s="113">
        <v>4</v>
      </c>
      <c r="W11" s="113">
        <v>5</v>
      </c>
      <c r="X11" s="281">
        <v>3</v>
      </c>
      <c r="Y11" s="289" t="s">
        <v>84</v>
      </c>
    </row>
    <row r="12" spans="1:25" ht="20.100000000000001" customHeight="1" x14ac:dyDescent="0.25">
      <c r="A12" s="51">
        <v>0.10416666666666667</v>
      </c>
      <c r="B12" s="121" t="s">
        <v>70</v>
      </c>
      <c r="C12" s="58">
        <v>35</v>
      </c>
      <c r="D12" s="134" t="s">
        <v>71</v>
      </c>
      <c r="E12" s="280" t="s">
        <v>81</v>
      </c>
      <c r="F12" s="127" t="s">
        <v>83</v>
      </c>
      <c r="G12" s="103">
        <f t="shared" si="0"/>
        <v>2</v>
      </c>
      <c r="H12" s="106">
        <v>3821</v>
      </c>
      <c r="I12" s="107">
        <v>3822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2</v>
      </c>
      <c r="Q12" s="109" t="s">
        <v>10</v>
      </c>
      <c r="R12" s="110" t="s">
        <v>10</v>
      </c>
      <c r="S12" s="31">
        <f t="shared" si="1"/>
        <v>0.1875</v>
      </c>
      <c r="T12" s="111">
        <v>0</v>
      </c>
      <c r="U12" s="112">
        <v>0</v>
      </c>
      <c r="V12" s="113">
        <v>0</v>
      </c>
      <c r="W12" s="113">
        <v>1</v>
      </c>
      <c r="X12" s="281">
        <v>1</v>
      </c>
      <c r="Y12" s="290" t="s">
        <v>85</v>
      </c>
    </row>
    <row r="13" spans="1:25" ht="20.100000000000001" customHeight="1" x14ac:dyDescent="0.25">
      <c r="A13" s="51">
        <v>0.125</v>
      </c>
      <c r="B13" s="121" t="s">
        <v>70</v>
      </c>
      <c r="C13" s="58">
        <v>35</v>
      </c>
      <c r="D13" s="134" t="s">
        <v>74</v>
      </c>
      <c r="E13" s="53"/>
      <c r="F13" s="127" t="s">
        <v>79</v>
      </c>
      <c r="G13" s="103">
        <f t="shared" si="0"/>
        <v>4</v>
      </c>
      <c r="H13" s="106">
        <v>3823</v>
      </c>
      <c r="I13" s="107">
        <v>3826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3</v>
      </c>
      <c r="Q13" s="109" t="s">
        <v>10</v>
      </c>
      <c r="R13" s="110" t="s">
        <v>10</v>
      </c>
      <c r="S13" s="31">
        <f t="shared" si="1"/>
        <v>0.20833333333333331</v>
      </c>
      <c r="T13" s="111">
        <v>0</v>
      </c>
      <c r="U13" s="112">
        <v>0</v>
      </c>
      <c r="V13" s="113">
        <v>1</v>
      </c>
      <c r="W13" s="113">
        <v>0</v>
      </c>
      <c r="X13" s="281">
        <v>2</v>
      </c>
      <c r="Y13" s="285" t="s">
        <v>86</v>
      </c>
    </row>
    <row r="14" spans="1:25" ht="20.100000000000001" customHeight="1" x14ac:dyDescent="0.25">
      <c r="A14" s="51" t="s">
        <v>75</v>
      </c>
      <c r="B14" s="121" t="s">
        <v>70</v>
      </c>
      <c r="C14" s="58">
        <v>35</v>
      </c>
      <c r="D14" s="134" t="s">
        <v>74</v>
      </c>
      <c r="E14" s="53"/>
      <c r="F14" s="127" t="s">
        <v>3</v>
      </c>
      <c r="G14" s="103">
        <f t="shared" si="0"/>
        <v>12</v>
      </c>
      <c r="H14" s="106">
        <v>3827</v>
      </c>
      <c r="I14" s="107">
        <v>3838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v>12</v>
      </c>
      <c r="Q14" s="109" t="s">
        <v>10</v>
      </c>
      <c r="R14" s="110" t="s">
        <v>10</v>
      </c>
      <c r="S14" s="31">
        <f t="shared" si="1"/>
        <v>0.25</v>
      </c>
      <c r="T14" s="111">
        <v>0</v>
      </c>
      <c r="U14" s="112">
        <v>0</v>
      </c>
      <c r="V14" s="113">
        <v>2</v>
      </c>
      <c r="W14" s="113">
        <v>3</v>
      </c>
      <c r="X14" s="281">
        <v>7</v>
      </c>
      <c r="Y14" s="287"/>
    </row>
    <row r="15" spans="1:25" ht="20.100000000000001" hidden="1" customHeight="1" x14ac:dyDescent="0.25">
      <c r="A15" s="51">
        <f>'03.04 (v2)'!A13</f>
        <v>0</v>
      </c>
      <c r="B15" s="52">
        <f>'03.04 (v2)'!B13</f>
        <v>0</v>
      </c>
      <c r="C15" s="58">
        <f>'03.04 (v2)'!C13</f>
        <v>0</v>
      </c>
      <c r="D15" s="58">
        <f>'03.04 (v2)'!D13</f>
        <v>0</v>
      </c>
      <c r="E15" s="53">
        <f>'03.04 (v2)'!E13</f>
        <v>0</v>
      </c>
      <c r="F15" s="65">
        <f>'03.04 (v2)'!F13</f>
        <v>0</v>
      </c>
      <c r="G15" s="103">
        <f t="shared" si="0"/>
        <v>0</v>
      </c>
      <c r="H15" s="106"/>
      <c r="I15" s="107"/>
      <c r="J15" s="104">
        <f t="shared" ref="J15:J18" si="4">IF(ISBLANK(L15),0,(L15-K15+1))</f>
        <v>0</v>
      </c>
      <c r="K15" s="106"/>
      <c r="L15" s="107"/>
      <c r="M15" s="105">
        <f t="shared" ref="M15:M18" si="5">IF(ISBLANK(O15),0,(O15-N15+1))</f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113"/>
      <c r="X15" s="114"/>
      <c r="Y15" s="284"/>
    </row>
    <row r="16" spans="1:25" ht="20.100000000000001" hidden="1" customHeight="1" x14ac:dyDescent="0.25">
      <c r="A16" s="51">
        <f>'03.04 (v2)'!A14</f>
        <v>0</v>
      </c>
      <c r="B16" s="52">
        <f>'03.04 (v2)'!B14</f>
        <v>0</v>
      </c>
      <c r="C16" s="58">
        <f>'03.04 (v2)'!C14</f>
        <v>0</v>
      </c>
      <c r="D16" s="58">
        <f>'03.04 (v2)'!D14</f>
        <v>0</v>
      </c>
      <c r="E16" s="53">
        <f>'03.04 (v2)'!E14</f>
        <v>0</v>
      </c>
      <c r="F16" s="65">
        <f>'03.04 (v2)'!F14</f>
        <v>0</v>
      </c>
      <c r="G16" s="103">
        <f t="shared" si="0"/>
        <v>0</v>
      </c>
      <c r="H16" s="106"/>
      <c r="I16" s="107"/>
      <c r="J16" s="104">
        <f t="shared" si="4"/>
        <v>0</v>
      </c>
      <c r="K16" s="106"/>
      <c r="L16" s="107"/>
      <c r="M16" s="105">
        <f t="shared" si="5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113"/>
      <c r="X16" s="114"/>
      <c r="Y16" s="53"/>
    </row>
    <row r="17" spans="1:25" ht="20.100000000000001" hidden="1" customHeight="1" x14ac:dyDescent="0.25">
      <c r="A17" s="51">
        <f>'03.04 (v2)'!A15</f>
        <v>0</v>
      </c>
      <c r="B17" s="52">
        <f>'03.04 (v2)'!B15</f>
        <v>0</v>
      </c>
      <c r="C17" s="58">
        <f>'03.04 (v2)'!C15</f>
        <v>0</v>
      </c>
      <c r="D17" s="58">
        <f>'03.04 (v2)'!D15</f>
        <v>0</v>
      </c>
      <c r="E17" s="53">
        <f>'03.04 (v2)'!E15</f>
        <v>0</v>
      </c>
      <c r="F17" s="65">
        <f>'03.04 (v2)'!F15</f>
        <v>0</v>
      </c>
      <c r="G17" s="103">
        <f t="shared" si="0"/>
        <v>0</v>
      </c>
      <c r="H17" s="106"/>
      <c r="I17" s="107"/>
      <c r="J17" s="104">
        <f t="shared" si="4"/>
        <v>0</v>
      </c>
      <c r="K17" s="106"/>
      <c r="L17" s="107"/>
      <c r="M17" s="105">
        <f t="shared" si="5"/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113"/>
      <c r="X17" s="114"/>
      <c r="Y17" s="53"/>
    </row>
    <row r="18" spans="1:25" ht="20.100000000000001" hidden="1" customHeight="1" x14ac:dyDescent="0.25">
      <c r="A18" s="51">
        <f>'03.04 (v2)'!A16</f>
        <v>0</v>
      </c>
      <c r="B18" s="52">
        <f>'03.04 (v2)'!B16</f>
        <v>0</v>
      </c>
      <c r="C18" s="58">
        <f>'03.04 (v2)'!C16</f>
        <v>0</v>
      </c>
      <c r="D18" s="58">
        <f>'03.04 (v2)'!D16</f>
        <v>0</v>
      </c>
      <c r="E18" s="53">
        <f>'03.04 (v2)'!E16</f>
        <v>0</v>
      </c>
      <c r="F18" s="65">
        <f>'03.04 (v2)'!F16</f>
        <v>0</v>
      </c>
      <c r="G18" s="103">
        <f t="shared" si="0"/>
        <v>0</v>
      </c>
      <c r="H18" s="106"/>
      <c r="I18" s="107"/>
      <c r="J18" s="104">
        <f t="shared" si="4"/>
        <v>0</v>
      </c>
      <c r="K18" s="106"/>
      <c r="L18" s="107"/>
      <c r="M18" s="105">
        <f t="shared" si="5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113"/>
      <c r="X18" s="114"/>
      <c r="Y18" s="53"/>
    </row>
    <row r="19" spans="1:25" ht="20.100000000000001" hidden="1" customHeight="1" x14ac:dyDescent="0.25">
      <c r="A19" s="51">
        <f>'03.04 (v2)'!A17</f>
        <v>0</v>
      </c>
      <c r="B19" s="52">
        <f>'03.04 (v2)'!B17</f>
        <v>0</v>
      </c>
      <c r="C19" s="58">
        <f>'03.04 (v2)'!C17</f>
        <v>0</v>
      </c>
      <c r="D19" s="58">
        <f>'03.04 (v2)'!D17</f>
        <v>0</v>
      </c>
      <c r="E19" s="53">
        <f>'03.04 (v2)'!E17</f>
        <v>0</v>
      </c>
      <c r="F19" s="65">
        <f>'03.04 (v2)'!F17</f>
        <v>0</v>
      </c>
      <c r="G19" s="103">
        <f t="shared" ref="G19:G40" si="6">IF(ISBLANK(I19),0,(I19-H19+1))</f>
        <v>0</v>
      </c>
      <c r="H19" s="106"/>
      <c r="I19" s="107"/>
      <c r="J19" s="104">
        <f t="shared" ref="J19:J40" si="7">IF(ISBLANK(L19),0,(L19-K19+1))</f>
        <v>0</v>
      </c>
      <c r="K19" s="106"/>
      <c r="L19" s="107"/>
      <c r="M19" s="105">
        <f t="shared" ref="M19:M40" si="8">IF(ISBLANK(O19),0,(O19-N19+1))</f>
        <v>0</v>
      </c>
      <c r="N19" s="106"/>
      <c r="O19" s="107"/>
      <c r="P19" s="108"/>
      <c r="Q19" s="109"/>
      <c r="R19" s="110"/>
      <c r="S19" s="31">
        <f t="shared" ref="S19:S40" si="9">A19+TIME(2,0,0)</f>
        <v>8.3333333333333329E-2</v>
      </c>
      <c r="T19" s="111"/>
      <c r="U19" s="112"/>
      <c r="V19" s="113"/>
      <c r="W19" s="113"/>
      <c r="X19" s="114"/>
      <c r="Y19" s="53"/>
    </row>
    <row r="20" spans="1:25" ht="20.100000000000001" hidden="1" customHeight="1" x14ac:dyDescent="0.25">
      <c r="A20" s="51">
        <f>'03.04 (v2)'!A18</f>
        <v>0</v>
      </c>
      <c r="B20" s="52">
        <f>'03.04 (v2)'!B18</f>
        <v>0</v>
      </c>
      <c r="C20" s="58">
        <f>'03.04 (v2)'!C18</f>
        <v>0</v>
      </c>
      <c r="D20" s="58">
        <f>'03.04 (v2)'!D18</f>
        <v>0</v>
      </c>
      <c r="E20" s="53">
        <f>'03.04 (v2)'!E18</f>
        <v>0</v>
      </c>
      <c r="F20" s="65">
        <f>'03.04 (v2)'!F18</f>
        <v>0</v>
      </c>
      <c r="G20" s="103">
        <f t="shared" si="6"/>
        <v>0</v>
      </c>
      <c r="H20" s="106"/>
      <c r="I20" s="107"/>
      <c r="J20" s="104">
        <f t="shared" si="7"/>
        <v>0</v>
      </c>
      <c r="K20" s="106"/>
      <c r="L20" s="107"/>
      <c r="M20" s="105">
        <f t="shared" si="8"/>
        <v>0</v>
      </c>
      <c r="N20" s="106"/>
      <c r="O20" s="107"/>
      <c r="P20" s="108"/>
      <c r="Q20" s="109"/>
      <c r="R20" s="110"/>
      <c r="S20" s="31">
        <f t="shared" si="9"/>
        <v>8.3333333333333329E-2</v>
      </c>
      <c r="T20" s="111"/>
      <c r="U20" s="112"/>
      <c r="V20" s="113"/>
      <c r="W20" s="113"/>
      <c r="X20" s="114"/>
      <c r="Y20" s="53"/>
    </row>
    <row r="21" spans="1:25" ht="20.100000000000001" hidden="1" customHeight="1" x14ac:dyDescent="0.25">
      <c r="A21" s="51">
        <f>'03.04 (v2)'!A19</f>
        <v>0</v>
      </c>
      <c r="B21" s="52">
        <f>'03.04 (v2)'!B19</f>
        <v>0</v>
      </c>
      <c r="C21" s="58">
        <f>'03.04 (v2)'!C19</f>
        <v>0</v>
      </c>
      <c r="D21" s="58">
        <f>'03.04 (v2)'!D19</f>
        <v>0</v>
      </c>
      <c r="E21" s="53">
        <f>'03.04 (v2)'!E19</f>
        <v>0</v>
      </c>
      <c r="F21" s="65">
        <f>'03.04 (v2)'!F19</f>
        <v>0</v>
      </c>
      <c r="G21" s="103">
        <f t="shared" si="6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9"/>
        <v>8.3333333333333329E-2</v>
      </c>
      <c r="T21" s="111"/>
      <c r="U21" s="112"/>
      <c r="V21" s="113"/>
      <c r="W21" s="113"/>
      <c r="X21" s="114"/>
      <c r="Y21" s="53"/>
    </row>
    <row r="22" spans="1:25" ht="20.100000000000001" hidden="1" customHeight="1" x14ac:dyDescent="0.25">
      <c r="A22" s="51">
        <f>'03.04 (v2)'!A20</f>
        <v>0</v>
      </c>
      <c r="B22" s="52">
        <f>'03.04 (v2)'!B20</f>
        <v>0</v>
      </c>
      <c r="C22" s="58">
        <f>'03.04 (v2)'!C20</f>
        <v>0</v>
      </c>
      <c r="D22" s="58">
        <f>'03.04 (v2)'!D20</f>
        <v>0</v>
      </c>
      <c r="E22" s="53">
        <f>'03.04 (v2)'!E20</f>
        <v>0</v>
      </c>
      <c r="F22" s="65">
        <f>'03.04 (v2)'!F20</f>
        <v>0</v>
      </c>
      <c r="G22" s="103">
        <f t="shared" si="6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9"/>
        <v>8.3333333333333329E-2</v>
      </c>
      <c r="T22" s="111"/>
      <c r="U22" s="112"/>
      <c r="V22" s="113"/>
      <c r="W22" s="113"/>
      <c r="X22" s="114"/>
      <c r="Y22" s="53"/>
    </row>
    <row r="23" spans="1:25" ht="20.100000000000001" hidden="1" customHeight="1" x14ac:dyDescent="0.25">
      <c r="A23" s="51">
        <f>'03.04 (v2)'!A21</f>
        <v>0</v>
      </c>
      <c r="B23" s="52">
        <f>'03.04 (v2)'!B21</f>
        <v>0</v>
      </c>
      <c r="C23" s="58">
        <f>'03.04 (v2)'!C21</f>
        <v>0</v>
      </c>
      <c r="D23" s="58">
        <f>'03.04 (v2)'!D21</f>
        <v>0</v>
      </c>
      <c r="E23" s="53">
        <f>'03.04 (v2)'!E21</f>
        <v>0</v>
      </c>
      <c r="F23" s="65">
        <f>'03.04 (v2)'!F21</f>
        <v>0</v>
      </c>
      <c r="G23" s="103">
        <f t="shared" si="6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9"/>
        <v>8.3333333333333329E-2</v>
      </c>
      <c r="T23" s="111"/>
      <c r="U23" s="112"/>
      <c r="V23" s="113"/>
      <c r="W23" s="113"/>
      <c r="X23" s="114"/>
      <c r="Y23" s="53"/>
    </row>
    <row r="24" spans="1:25" ht="20.100000000000001" hidden="1" customHeight="1" x14ac:dyDescent="0.25">
      <c r="A24" s="51">
        <f>'03.04 (v2)'!A22</f>
        <v>0</v>
      </c>
      <c r="B24" s="52">
        <f>'03.04 (v2)'!B22</f>
        <v>0</v>
      </c>
      <c r="C24" s="58">
        <f>'03.04 (v2)'!C22</f>
        <v>0</v>
      </c>
      <c r="D24" s="58">
        <f>'03.04 (v2)'!D22</f>
        <v>0</v>
      </c>
      <c r="E24" s="53">
        <f>'03.04 (v2)'!E22</f>
        <v>0</v>
      </c>
      <c r="F24" s="65">
        <f>'03.04 (v2)'!F22</f>
        <v>0</v>
      </c>
      <c r="G24" s="103">
        <f t="shared" si="6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9"/>
        <v>8.3333333333333329E-2</v>
      </c>
      <c r="T24" s="111"/>
      <c r="U24" s="112"/>
      <c r="V24" s="113"/>
      <c r="W24" s="113"/>
      <c r="X24" s="114"/>
      <c r="Y24" s="53"/>
    </row>
    <row r="25" spans="1:25" ht="20.100000000000001" hidden="1" customHeight="1" x14ac:dyDescent="0.25">
      <c r="A25" s="51">
        <f>'03.04 (v2)'!A23</f>
        <v>0</v>
      </c>
      <c r="B25" s="52">
        <f>'03.04 (v2)'!B23</f>
        <v>0</v>
      </c>
      <c r="C25" s="58">
        <f>'03.04 (v2)'!C23</f>
        <v>0</v>
      </c>
      <c r="D25" s="58">
        <f>'03.04 (v2)'!D23</f>
        <v>0</v>
      </c>
      <c r="E25" s="53">
        <f>'03.04 (v2)'!E23</f>
        <v>0</v>
      </c>
      <c r="F25" s="65">
        <f>'03.04 (v2)'!F23</f>
        <v>0</v>
      </c>
      <c r="G25" s="103">
        <f t="shared" si="6"/>
        <v>0</v>
      </c>
      <c r="H25" s="106"/>
      <c r="I25" s="107"/>
      <c r="J25" s="104">
        <f t="shared" si="7"/>
        <v>0</v>
      </c>
      <c r="K25" s="106"/>
      <c r="L25" s="107"/>
      <c r="M25" s="105">
        <f t="shared" si="8"/>
        <v>0</v>
      </c>
      <c r="N25" s="106"/>
      <c r="O25" s="107"/>
      <c r="P25" s="108"/>
      <c r="Q25" s="109"/>
      <c r="R25" s="110"/>
      <c r="S25" s="31">
        <f t="shared" si="9"/>
        <v>8.3333333333333329E-2</v>
      </c>
      <c r="T25" s="111"/>
      <c r="U25" s="112"/>
      <c r="V25" s="113"/>
      <c r="W25" s="113"/>
      <c r="X25" s="114"/>
      <c r="Y25" s="53"/>
    </row>
    <row r="26" spans="1:25" ht="20.100000000000001" hidden="1" customHeight="1" x14ac:dyDescent="0.25">
      <c r="A26" s="51">
        <f>'03.04 (v2)'!A24</f>
        <v>0</v>
      </c>
      <c r="B26" s="52">
        <f>'03.04 (v2)'!B24</f>
        <v>0</v>
      </c>
      <c r="C26" s="58">
        <f>'03.04 (v2)'!C24</f>
        <v>0</v>
      </c>
      <c r="D26" s="58">
        <f>'03.04 (v2)'!D24</f>
        <v>0</v>
      </c>
      <c r="E26" s="53">
        <f>'03.04 (v2)'!E24</f>
        <v>0</v>
      </c>
      <c r="F26" s="65">
        <f>'03.04 (v2)'!F24</f>
        <v>0</v>
      </c>
      <c r="G26" s="103">
        <f t="shared" si="6"/>
        <v>0</v>
      </c>
      <c r="H26" s="106"/>
      <c r="I26" s="107"/>
      <c r="J26" s="104">
        <f t="shared" si="7"/>
        <v>0</v>
      </c>
      <c r="K26" s="106"/>
      <c r="L26" s="107"/>
      <c r="M26" s="105">
        <f t="shared" si="8"/>
        <v>0</v>
      </c>
      <c r="N26" s="106"/>
      <c r="O26" s="107"/>
      <c r="P26" s="108"/>
      <c r="Q26" s="109"/>
      <c r="R26" s="110"/>
      <c r="S26" s="31">
        <f t="shared" si="9"/>
        <v>8.3333333333333329E-2</v>
      </c>
      <c r="T26" s="111"/>
      <c r="U26" s="112"/>
      <c r="V26" s="113"/>
      <c r="W26" s="113"/>
      <c r="X26" s="114"/>
      <c r="Y26" s="53"/>
    </row>
    <row r="27" spans="1:25" ht="20.100000000000001" hidden="1" customHeight="1" x14ac:dyDescent="0.25">
      <c r="A27" s="51">
        <f>'03.04 (v2)'!A25</f>
        <v>0</v>
      </c>
      <c r="B27" s="52">
        <f>'03.04 (v2)'!B25</f>
        <v>0</v>
      </c>
      <c r="C27" s="58">
        <f>'03.04 (v2)'!C25</f>
        <v>0</v>
      </c>
      <c r="D27" s="58">
        <f>'03.04 (v2)'!D25</f>
        <v>0</v>
      </c>
      <c r="E27" s="53">
        <f>'03.04 (v2)'!E25</f>
        <v>0</v>
      </c>
      <c r="F27" s="65">
        <f>'03.04 (v2)'!F25</f>
        <v>0</v>
      </c>
      <c r="G27" s="103">
        <f t="shared" si="6"/>
        <v>0</v>
      </c>
      <c r="H27" s="106"/>
      <c r="I27" s="107"/>
      <c r="J27" s="104">
        <f t="shared" si="7"/>
        <v>0</v>
      </c>
      <c r="K27" s="106"/>
      <c r="L27" s="107"/>
      <c r="M27" s="105">
        <f t="shared" si="8"/>
        <v>0</v>
      </c>
      <c r="N27" s="106"/>
      <c r="O27" s="107"/>
      <c r="P27" s="108"/>
      <c r="Q27" s="109"/>
      <c r="R27" s="110"/>
      <c r="S27" s="31">
        <f t="shared" si="9"/>
        <v>8.3333333333333329E-2</v>
      </c>
      <c r="T27" s="111"/>
      <c r="U27" s="112"/>
      <c r="V27" s="113"/>
      <c r="W27" s="113"/>
      <c r="X27" s="114"/>
      <c r="Y27" s="53"/>
    </row>
    <row r="28" spans="1:25" ht="20.100000000000001" hidden="1" customHeight="1" x14ac:dyDescent="0.25">
      <c r="A28" s="51">
        <f>'03.04 (v2)'!A26</f>
        <v>0</v>
      </c>
      <c r="B28" s="52">
        <f>'03.04 (v2)'!B26</f>
        <v>0</v>
      </c>
      <c r="C28" s="58">
        <f>'03.04 (v2)'!C26</f>
        <v>0</v>
      </c>
      <c r="D28" s="58">
        <f>'03.04 (v2)'!D26</f>
        <v>0</v>
      </c>
      <c r="E28" s="53">
        <f>'03.04 (v2)'!E26</f>
        <v>0</v>
      </c>
      <c r="F28" s="65">
        <f>'03.04 (v2)'!F26</f>
        <v>0</v>
      </c>
      <c r="G28" s="103">
        <f t="shared" si="6"/>
        <v>0</v>
      </c>
      <c r="H28" s="106"/>
      <c r="I28" s="107"/>
      <c r="J28" s="104">
        <f t="shared" si="7"/>
        <v>0</v>
      </c>
      <c r="K28" s="106"/>
      <c r="L28" s="107"/>
      <c r="M28" s="105">
        <f t="shared" si="8"/>
        <v>0</v>
      </c>
      <c r="N28" s="106"/>
      <c r="O28" s="107"/>
      <c r="P28" s="108"/>
      <c r="Q28" s="109"/>
      <c r="R28" s="110"/>
      <c r="S28" s="31">
        <f t="shared" si="9"/>
        <v>8.3333333333333329E-2</v>
      </c>
      <c r="T28" s="111"/>
      <c r="U28" s="112"/>
      <c r="V28" s="113"/>
      <c r="W28" s="113"/>
      <c r="X28" s="114"/>
      <c r="Y28" s="53"/>
    </row>
    <row r="29" spans="1:25" ht="20.100000000000001" hidden="1" customHeight="1" x14ac:dyDescent="0.25">
      <c r="A29" s="51">
        <f>'03.04 (v2)'!A27</f>
        <v>0</v>
      </c>
      <c r="B29" s="52">
        <f>'03.04 (v2)'!B27</f>
        <v>0</v>
      </c>
      <c r="C29" s="58">
        <f>'03.04 (v2)'!C27</f>
        <v>0</v>
      </c>
      <c r="D29" s="58">
        <f>'03.04 (v2)'!D27</f>
        <v>0</v>
      </c>
      <c r="E29" s="53">
        <f>'03.04 (v2)'!E27</f>
        <v>0</v>
      </c>
      <c r="F29" s="65">
        <f>'03.04 (v2)'!F27</f>
        <v>0</v>
      </c>
      <c r="G29" s="103">
        <f t="shared" si="6"/>
        <v>0</v>
      </c>
      <c r="H29" s="106"/>
      <c r="I29" s="107"/>
      <c r="J29" s="104">
        <f t="shared" si="7"/>
        <v>0</v>
      </c>
      <c r="K29" s="106"/>
      <c r="L29" s="107"/>
      <c r="M29" s="105">
        <f t="shared" si="8"/>
        <v>0</v>
      </c>
      <c r="N29" s="106"/>
      <c r="O29" s="107"/>
      <c r="P29" s="108"/>
      <c r="Q29" s="109"/>
      <c r="R29" s="110"/>
      <c r="S29" s="31">
        <f t="shared" si="9"/>
        <v>8.3333333333333329E-2</v>
      </c>
      <c r="T29" s="111"/>
      <c r="U29" s="112"/>
      <c r="V29" s="113"/>
      <c r="W29" s="113"/>
      <c r="X29" s="114"/>
      <c r="Y29" s="53"/>
    </row>
    <row r="30" spans="1:25" ht="20.100000000000001" hidden="1" customHeight="1" x14ac:dyDescent="0.25">
      <c r="A30" s="51">
        <f>'03.04 (v2)'!A28</f>
        <v>0</v>
      </c>
      <c r="B30" s="52">
        <f>'03.04 (v2)'!B28</f>
        <v>0</v>
      </c>
      <c r="C30" s="58">
        <f>'03.04 (v2)'!C28</f>
        <v>0</v>
      </c>
      <c r="D30" s="58">
        <f>'03.04 (v2)'!D28</f>
        <v>0</v>
      </c>
      <c r="E30" s="53">
        <f>'03.04 (v2)'!E28</f>
        <v>0</v>
      </c>
      <c r="F30" s="65">
        <f>'03.04 (v2)'!F28</f>
        <v>0</v>
      </c>
      <c r="G30" s="103">
        <f t="shared" si="6"/>
        <v>0</v>
      </c>
      <c r="H30" s="106"/>
      <c r="I30" s="107"/>
      <c r="J30" s="104">
        <f t="shared" si="7"/>
        <v>0</v>
      </c>
      <c r="K30" s="106"/>
      <c r="L30" s="107"/>
      <c r="M30" s="105">
        <f t="shared" si="8"/>
        <v>0</v>
      </c>
      <c r="N30" s="106"/>
      <c r="O30" s="107"/>
      <c r="P30" s="108"/>
      <c r="Q30" s="109"/>
      <c r="R30" s="110"/>
      <c r="S30" s="31">
        <f t="shared" si="9"/>
        <v>8.3333333333333329E-2</v>
      </c>
      <c r="T30" s="111"/>
      <c r="U30" s="112"/>
      <c r="V30" s="113"/>
      <c r="W30" s="113"/>
      <c r="X30" s="114"/>
      <c r="Y30" s="53"/>
    </row>
    <row r="31" spans="1:25" ht="20.100000000000001" hidden="1" customHeight="1" x14ac:dyDescent="0.25">
      <c r="A31" s="51">
        <f>'03.04 (v2)'!A29</f>
        <v>0</v>
      </c>
      <c r="B31" s="52">
        <f>'03.04 (v2)'!B29</f>
        <v>0</v>
      </c>
      <c r="C31" s="58">
        <f>'03.04 (v2)'!C29</f>
        <v>0</v>
      </c>
      <c r="D31" s="58">
        <f>'03.04 (v2)'!D29</f>
        <v>0</v>
      </c>
      <c r="E31" s="53">
        <f>'03.04 (v2)'!E29</f>
        <v>0</v>
      </c>
      <c r="F31" s="65">
        <f>'03.04 (v2)'!F29</f>
        <v>0</v>
      </c>
      <c r="G31" s="103">
        <f t="shared" si="6"/>
        <v>0</v>
      </c>
      <c r="H31" s="106"/>
      <c r="I31" s="107"/>
      <c r="J31" s="104">
        <f t="shared" si="7"/>
        <v>0</v>
      </c>
      <c r="K31" s="106"/>
      <c r="L31" s="107"/>
      <c r="M31" s="105">
        <f t="shared" si="8"/>
        <v>0</v>
      </c>
      <c r="N31" s="106"/>
      <c r="O31" s="107"/>
      <c r="P31" s="108"/>
      <c r="Q31" s="109"/>
      <c r="R31" s="110"/>
      <c r="S31" s="31">
        <f t="shared" si="9"/>
        <v>8.3333333333333329E-2</v>
      </c>
      <c r="T31" s="111"/>
      <c r="U31" s="112"/>
      <c r="V31" s="113"/>
      <c r="W31" s="113"/>
      <c r="X31" s="114"/>
      <c r="Y31" s="53"/>
    </row>
    <row r="32" spans="1:25" ht="20.100000000000001" hidden="1" customHeight="1" x14ac:dyDescent="0.25">
      <c r="A32" s="51">
        <f>'03.04 (v2)'!A30</f>
        <v>0</v>
      </c>
      <c r="B32" s="52">
        <f>'03.04 (v2)'!B30</f>
        <v>0</v>
      </c>
      <c r="C32" s="58">
        <f>'03.04 (v2)'!C30</f>
        <v>0</v>
      </c>
      <c r="D32" s="58">
        <f>'03.04 (v2)'!D30</f>
        <v>0</v>
      </c>
      <c r="E32" s="53">
        <f>'03.04 (v2)'!E30</f>
        <v>0</v>
      </c>
      <c r="F32" s="65">
        <f>'03.04 (v2)'!F30</f>
        <v>0</v>
      </c>
      <c r="G32" s="103">
        <f t="shared" si="6"/>
        <v>0</v>
      </c>
      <c r="H32" s="106"/>
      <c r="I32" s="107"/>
      <c r="J32" s="104">
        <f t="shared" si="7"/>
        <v>0</v>
      </c>
      <c r="K32" s="106"/>
      <c r="L32" s="107"/>
      <c r="M32" s="105">
        <f t="shared" si="8"/>
        <v>0</v>
      </c>
      <c r="N32" s="106"/>
      <c r="O32" s="107"/>
      <c r="P32" s="108"/>
      <c r="Q32" s="109"/>
      <c r="R32" s="110"/>
      <c r="S32" s="31">
        <f t="shared" si="9"/>
        <v>8.3333333333333329E-2</v>
      </c>
      <c r="T32" s="111"/>
      <c r="U32" s="112"/>
      <c r="V32" s="113"/>
      <c r="W32" s="113"/>
      <c r="X32" s="114"/>
      <c r="Y32" s="53"/>
    </row>
    <row r="33" spans="1:25" ht="20.100000000000001" hidden="1" customHeight="1" x14ac:dyDescent="0.25">
      <c r="A33" s="51">
        <f>'03.04 (v2)'!A31</f>
        <v>0</v>
      </c>
      <c r="B33" s="52">
        <f>'03.04 (v2)'!B31</f>
        <v>0</v>
      </c>
      <c r="C33" s="58">
        <f>'03.04 (v2)'!C31</f>
        <v>0</v>
      </c>
      <c r="D33" s="58">
        <f>'03.04 (v2)'!D31</f>
        <v>0</v>
      </c>
      <c r="E33" s="53">
        <f>'03.04 (v2)'!E31</f>
        <v>0</v>
      </c>
      <c r="F33" s="65">
        <f>'03.04 (v2)'!F31</f>
        <v>0</v>
      </c>
      <c r="G33" s="103">
        <f t="shared" si="6"/>
        <v>0</v>
      </c>
      <c r="H33" s="106"/>
      <c r="I33" s="107"/>
      <c r="J33" s="104">
        <f t="shared" si="7"/>
        <v>0</v>
      </c>
      <c r="K33" s="106"/>
      <c r="L33" s="107"/>
      <c r="M33" s="105">
        <f t="shared" si="8"/>
        <v>0</v>
      </c>
      <c r="N33" s="106"/>
      <c r="O33" s="107"/>
      <c r="P33" s="108"/>
      <c r="Q33" s="109"/>
      <c r="R33" s="110"/>
      <c r="S33" s="31">
        <f t="shared" si="9"/>
        <v>8.3333333333333329E-2</v>
      </c>
      <c r="T33" s="111"/>
      <c r="U33" s="112"/>
      <c r="V33" s="113"/>
      <c r="W33" s="113"/>
      <c r="X33" s="114"/>
      <c r="Y33" s="53"/>
    </row>
    <row r="34" spans="1:25" ht="20.100000000000001" hidden="1" customHeight="1" x14ac:dyDescent="0.25">
      <c r="A34" s="51">
        <f>'03.04 (v2)'!A32</f>
        <v>0</v>
      </c>
      <c r="B34" s="52">
        <f>'03.04 (v2)'!B32</f>
        <v>0</v>
      </c>
      <c r="C34" s="58">
        <f>'03.04 (v2)'!C32</f>
        <v>0</v>
      </c>
      <c r="D34" s="58">
        <f>'03.04 (v2)'!D32</f>
        <v>0</v>
      </c>
      <c r="E34" s="53">
        <f>'03.04 (v2)'!E32</f>
        <v>0</v>
      </c>
      <c r="F34" s="65">
        <f>'03.04 (v2)'!F32</f>
        <v>0</v>
      </c>
      <c r="G34" s="103">
        <f t="shared" si="6"/>
        <v>0</v>
      </c>
      <c r="H34" s="106"/>
      <c r="I34" s="107"/>
      <c r="J34" s="104">
        <f t="shared" si="7"/>
        <v>0</v>
      </c>
      <c r="K34" s="106"/>
      <c r="L34" s="107"/>
      <c r="M34" s="105">
        <f t="shared" si="8"/>
        <v>0</v>
      </c>
      <c r="N34" s="106"/>
      <c r="O34" s="107"/>
      <c r="P34" s="108"/>
      <c r="Q34" s="109"/>
      <c r="R34" s="110"/>
      <c r="S34" s="31">
        <f t="shared" si="9"/>
        <v>8.3333333333333329E-2</v>
      </c>
      <c r="T34" s="111"/>
      <c r="U34" s="112"/>
      <c r="V34" s="113"/>
      <c r="W34" s="113"/>
      <c r="X34" s="114"/>
      <c r="Y34" s="53"/>
    </row>
    <row r="35" spans="1:25" ht="20.100000000000001" hidden="1" customHeight="1" x14ac:dyDescent="0.25">
      <c r="A35" s="51">
        <f>'03.04 (v2)'!A33</f>
        <v>0</v>
      </c>
      <c r="B35" s="52">
        <f>'03.04 (v2)'!B33</f>
        <v>0</v>
      </c>
      <c r="C35" s="58">
        <f>'03.04 (v2)'!C33</f>
        <v>0</v>
      </c>
      <c r="D35" s="58">
        <f>'03.04 (v2)'!D33</f>
        <v>0</v>
      </c>
      <c r="E35" s="53">
        <f>'03.04 (v2)'!E33</f>
        <v>0</v>
      </c>
      <c r="F35" s="65">
        <f>'03.04 (v2)'!F33</f>
        <v>0</v>
      </c>
      <c r="G35" s="103">
        <f t="shared" si="6"/>
        <v>0</v>
      </c>
      <c r="H35" s="106"/>
      <c r="I35" s="107"/>
      <c r="J35" s="104">
        <f t="shared" si="7"/>
        <v>0</v>
      </c>
      <c r="K35" s="106"/>
      <c r="L35" s="107"/>
      <c r="M35" s="105">
        <f t="shared" si="8"/>
        <v>0</v>
      </c>
      <c r="N35" s="106"/>
      <c r="O35" s="107"/>
      <c r="P35" s="108"/>
      <c r="Q35" s="109"/>
      <c r="R35" s="110"/>
      <c r="S35" s="31">
        <f t="shared" si="9"/>
        <v>8.3333333333333329E-2</v>
      </c>
      <c r="T35" s="111"/>
      <c r="U35" s="112"/>
      <c r="V35" s="113"/>
      <c r="W35" s="113"/>
      <c r="X35" s="114"/>
      <c r="Y35" s="53"/>
    </row>
    <row r="36" spans="1:25" ht="20.100000000000001" hidden="1" customHeight="1" x14ac:dyDescent="0.25">
      <c r="A36" s="51">
        <f>'03.04 (v2)'!A34</f>
        <v>0</v>
      </c>
      <c r="B36" s="52">
        <f>'03.04 (v2)'!B34</f>
        <v>0</v>
      </c>
      <c r="C36" s="58">
        <f>'03.04 (v2)'!C34</f>
        <v>0</v>
      </c>
      <c r="D36" s="58">
        <f>'03.04 (v2)'!D34</f>
        <v>0</v>
      </c>
      <c r="E36" s="53">
        <f>'03.04 (v2)'!E34</f>
        <v>0</v>
      </c>
      <c r="F36" s="65">
        <f>'03.04 (v2)'!F34</f>
        <v>0</v>
      </c>
      <c r="G36" s="103">
        <f t="shared" si="6"/>
        <v>0</v>
      </c>
      <c r="H36" s="106"/>
      <c r="I36" s="107"/>
      <c r="J36" s="104">
        <f t="shared" si="7"/>
        <v>0</v>
      </c>
      <c r="K36" s="106"/>
      <c r="L36" s="107"/>
      <c r="M36" s="105">
        <f t="shared" si="8"/>
        <v>0</v>
      </c>
      <c r="N36" s="106"/>
      <c r="O36" s="107"/>
      <c r="P36" s="108"/>
      <c r="Q36" s="109"/>
      <c r="R36" s="110"/>
      <c r="S36" s="31">
        <f t="shared" si="9"/>
        <v>8.3333333333333329E-2</v>
      </c>
      <c r="T36" s="111"/>
      <c r="U36" s="112"/>
      <c r="V36" s="113"/>
      <c r="W36" s="113"/>
      <c r="X36" s="114"/>
      <c r="Y36" s="53"/>
    </row>
    <row r="37" spans="1:25" ht="20.100000000000001" hidden="1" customHeight="1" x14ac:dyDescent="0.25">
      <c r="A37" s="51">
        <f>'03.04 (v2)'!A35</f>
        <v>0</v>
      </c>
      <c r="B37" s="52">
        <f>'03.04 (v2)'!B35</f>
        <v>0</v>
      </c>
      <c r="C37" s="58">
        <f>'03.04 (v2)'!C35</f>
        <v>0</v>
      </c>
      <c r="D37" s="58">
        <f>'03.04 (v2)'!D35</f>
        <v>0</v>
      </c>
      <c r="E37" s="53">
        <f>'03.04 (v2)'!E35</f>
        <v>0</v>
      </c>
      <c r="F37" s="65">
        <f>'03.04 (v2)'!F35</f>
        <v>0</v>
      </c>
      <c r="G37" s="103">
        <f t="shared" si="6"/>
        <v>0</v>
      </c>
      <c r="H37" s="106"/>
      <c r="I37" s="107"/>
      <c r="J37" s="104">
        <f t="shared" si="7"/>
        <v>0</v>
      </c>
      <c r="K37" s="106"/>
      <c r="L37" s="107"/>
      <c r="M37" s="105">
        <f t="shared" si="8"/>
        <v>0</v>
      </c>
      <c r="N37" s="106"/>
      <c r="O37" s="107"/>
      <c r="P37" s="108"/>
      <c r="Q37" s="109"/>
      <c r="R37" s="110"/>
      <c r="S37" s="31">
        <f t="shared" si="9"/>
        <v>8.3333333333333329E-2</v>
      </c>
      <c r="T37" s="111"/>
      <c r="U37" s="112"/>
      <c r="V37" s="113"/>
      <c r="W37" s="113"/>
      <c r="X37" s="114"/>
      <c r="Y37" s="53"/>
    </row>
    <row r="38" spans="1:25" ht="20.100000000000001" hidden="1" customHeight="1" x14ac:dyDescent="0.25">
      <c r="A38" s="51">
        <f>'03.04 (v2)'!A36</f>
        <v>0</v>
      </c>
      <c r="B38" s="52">
        <f>'03.04 (v2)'!B36</f>
        <v>0</v>
      </c>
      <c r="C38" s="58">
        <f>'03.04 (v2)'!C36</f>
        <v>0</v>
      </c>
      <c r="D38" s="58">
        <f>'03.04 (v2)'!D36</f>
        <v>0</v>
      </c>
      <c r="E38" s="53">
        <f>'03.04 (v2)'!E36</f>
        <v>0</v>
      </c>
      <c r="F38" s="65">
        <f>'03.04 (v2)'!F36</f>
        <v>0</v>
      </c>
      <c r="G38" s="103">
        <f t="shared" si="6"/>
        <v>0</v>
      </c>
      <c r="H38" s="106"/>
      <c r="I38" s="107"/>
      <c r="J38" s="104">
        <f t="shared" si="7"/>
        <v>0</v>
      </c>
      <c r="K38" s="106"/>
      <c r="L38" s="107"/>
      <c r="M38" s="105">
        <f t="shared" si="8"/>
        <v>0</v>
      </c>
      <c r="N38" s="106"/>
      <c r="O38" s="107"/>
      <c r="P38" s="108"/>
      <c r="Q38" s="109"/>
      <c r="R38" s="110"/>
      <c r="S38" s="31">
        <f t="shared" si="9"/>
        <v>8.3333333333333329E-2</v>
      </c>
      <c r="T38" s="111"/>
      <c r="U38" s="112"/>
      <c r="V38" s="113"/>
      <c r="W38" s="113"/>
      <c r="X38" s="114"/>
      <c r="Y38" s="53"/>
    </row>
    <row r="39" spans="1:25" ht="20.100000000000001" hidden="1" customHeight="1" x14ac:dyDescent="0.25">
      <c r="A39" s="51">
        <f>'03.04 (v2)'!A37</f>
        <v>0</v>
      </c>
      <c r="B39" s="52">
        <f>'03.04 (v2)'!B37</f>
        <v>0</v>
      </c>
      <c r="C39" s="58">
        <f>'03.04 (v2)'!C37</f>
        <v>0</v>
      </c>
      <c r="D39" s="58">
        <f>'03.04 (v2)'!D37</f>
        <v>0</v>
      </c>
      <c r="E39" s="53">
        <f>'03.04 (v2)'!E37</f>
        <v>0</v>
      </c>
      <c r="F39" s="65">
        <f>'03.04 (v2)'!F37</f>
        <v>0</v>
      </c>
      <c r="G39" s="103">
        <f t="shared" si="6"/>
        <v>0</v>
      </c>
      <c r="H39" s="106"/>
      <c r="I39" s="107"/>
      <c r="J39" s="104">
        <f t="shared" si="7"/>
        <v>0</v>
      </c>
      <c r="K39" s="106"/>
      <c r="L39" s="107"/>
      <c r="M39" s="105">
        <f t="shared" si="8"/>
        <v>0</v>
      </c>
      <c r="N39" s="106"/>
      <c r="O39" s="107"/>
      <c r="P39" s="108"/>
      <c r="Q39" s="109"/>
      <c r="R39" s="110"/>
      <c r="S39" s="31">
        <f t="shared" si="9"/>
        <v>8.3333333333333329E-2</v>
      </c>
      <c r="T39" s="111"/>
      <c r="U39" s="112"/>
      <c r="V39" s="113"/>
      <c r="W39" s="113"/>
      <c r="X39" s="114"/>
      <c r="Y39" s="53"/>
    </row>
    <row r="40" spans="1:25" ht="20.100000000000001" hidden="1" customHeight="1" x14ac:dyDescent="0.25">
      <c r="A40" s="51">
        <f>'03.04 (v2)'!A38</f>
        <v>0</v>
      </c>
      <c r="B40" s="52">
        <f>'03.04 (v2)'!B38</f>
        <v>0</v>
      </c>
      <c r="C40" s="58">
        <f>'03.04 (v2)'!C38</f>
        <v>0</v>
      </c>
      <c r="D40" s="58">
        <f>'03.04 (v2)'!D38</f>
        <v>0</v>
      </c>
      <c r="E40" s="53">
        <f>'03.04 (v2)'!E38</f>
        <v>0</v>
      </c>
      <c r="F40" s="65">
        <f>'03.04 (v2)'!F38</f>
        <v>0</v>
      </c>
      <c r="G40" s="103">
        <f t="shared" si="6"/>
        <v>0</v>
      </c>
      <c r="H40" s="106"/>
      <c r="I40" s="107"/>
      <c r="J40" s="104">
        <f t="shared" si="7"/>
        <v>0</v>
      </c>
      <c r="K40" s="106"/>
      <c r="L40" s="107"/>
      <c r="M40" s="105">
        <f t="shared" si="8"/>
        <v>0</v>
      </c>
      <c r="N40" s="106"/>
      <c r="O40" s="107"/>
      <c r="P40" s="108"/>
      <c r="Q40" s="109"/>
      <c r="R40" s="110"/>
      <c r="S40" s="31">
        <f t="shared" si="9"/>
        <v>8.3333333333333329E-2</v>
      </c>
      <c r="T40" s="111"/>
      <c r="U40" s="112"/>
      <c r="V40" s="113"/>
      <c r="W40" s="113"/>
      <c r="X40" s="114"/>
      <c r="Y40" s="53"/>
    </row>
    <row r="41" spans="1:25" ht="19.5" hidden="1" customHeight="1" x14ac:dyDescent="0.25">
      <c r="A41" s="70">
        <v>0.41666666666666669</v>
      </c>
      <c r="B41" s="71" t="s">
        <v>25</v>
      </c>
      <c r="C41" s="72">
        <v>25</v>
      </c>
      <c r="D41" s="72" t="s">
        <v>26</v>
      </c>
      <c r="E41" s="73" t="s">
        <v>27</v>
      </c>
      <c r="F41" s="74" t="s">
        <v>28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108" t="s">
        <v>10</v>
      </c>
      <c r="Q41" s="109" t="s">
        <v>10</v>
      </c>
      <c r="R41" s="110" t="s">
        <v>10</v>
      </c>
      <c r="S41" s="78" t="s">
        <v>10</v>
      </c>
      <c r="T41" s="269" t="s">
        <v>10</v>
      </c>
      <c r="U41" s="270" t="s">
        <v>10</v>
      </c>
      <c r="V41" s="258" t="s">
        <v>10</v>
      </c>
      <c r="W41" s="258" t="s">
        <v>10</v>
      </c>
      <c r="X41" s="271" t="s">
        <v>10</v>
      </c>
      <c r="Y41" s="73" t="s">
        <v>27</v>
      </c>
    </row>
    <row r="42" spans="1:25" ht="19.5" hidden="1" customHeight="1" x14ac:dyDescent="0.25">
      <c r="A42" s="70">
        <v>0.41666666666666669</v>
      </c>
      <c r="B42" s="71" t="s">
        <v>25</v>
      </c>
      <c r="C42" s="72">
        <v>24</v>
      </c>
      <c r="D42" s="72" t="s">
        <v>26</v>
      </c>
      <c r="E42" s="73" t="s">
        <v>29</v>
      </c>
      <c r="F42" s="74" t="s">
        <v>3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108" t="s">
        <v>10</v>
      </c>
      <c r="Q42" s="109" t="s">
        <v>10</v>
      </c>
      <c r="R42" s="110" t="s">
        <v>10</v>
      </c>
      <c r="S42" s="78" t="s">
        <v>10</v>
      </c>
      <c r="T42" s="269" t="s">
        <v>10</v>
      </c>
      <c r="U42" s="270" t="s">
        <v>10</v>
      </c>
      <c r="V42" s="258" t="s">
        <v>10</v>
      </c>
      <c r="W42" s="258" t="s">
        <v>10</v>
      </c>
      <c r="X42" s="271" t="s">
        <v>10</v>
      </c>
      <c r="Y42" s="73" t="s">
        <v>29</v>
      </c>
    </row>
    <row r="43" spans="1:25" ht="19.5" hidden="1" customHeight="1" x14ac:dyDescent="0.25">
      <c r="A43" s="70">
        <v>0.41666666666666669</v>
      </c>
      <c r="B43" s="71" t="s">
        <v>25</v>
      </c>
      <c r="C43" s="72">
        <v>24</v>
      </c>
      <c r="D43" s="72" t="s">
        <v>26</v>
      </c>
      <c r="E43" s="73" t="s">
        <v>30</v>
      </c>
      <c r="F43" s="74" t="s">
        <v>31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108" t="s">
        <v>10</v>
      </c>
      <c r="Q43" s="109" t="s">
        <v>10</v>
      </c>
      <c r="R43" s="110" t="s">
        <v>10</v>
      </c>
      <c r="S43" s="78" t="s">
        <v>10</v>
      </c>
      <c r="T43" s="269" t="s">
        <v>10</v>
      </c>
      <c r="U43" s="270" t="s">
        <v>10</v>
      </c>
      <c r="V43" s="258" t="s">
        <v>10</v>
      </c>
      <c r="W43" s="258" t="s">
        <v>10</v>
      </c>
      <c r="X43" s="271" t="s">
        <v>10</v>
      </c>
      <c r="Y43" s="73" t="s">
        <v>30</v>
      </c>
    </row>
    <row r="44" spans="1:25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33</v>
      </c>
      <c r="F44" s="74" t="s">
        <v>28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108" t="s">
        <v>10</v>
      </c>
      <c r="Q44" s="109" t="s">
        <v>10</v>
      </c>
      <c r="R44" s="110" t="s">
        <v>10</v>
      </c>
      <c r="S44" s="78" t="s">
        <v>10</v>
      </c>
      <c r="T44" s="269" t="s">
        <v>10</v>
      </c>
      <c r="U44" s="270" t="s">
        <v>10</v>
      </c>
      <c r="V44" s="258" t="s">
        <v>10</v>
      </c>
      <c r="W44" s="258" t="s">
        <v>10</v>
      </c>
      <c r="X44" s="271" t="s">
        <v>10</v>
      </c>
      <c r="Y44" s="73" t="s">
        <v>33</v>
      </c>
    </row>
    <row r="45" spans="1:25" ht="19.5" hidden="1" customHeight="1" x14ac:dyDescent="0.25">
      <c r="A45" s="70">
        <v>0.5</v>
      </c>
      <c r="B45" s="71" t="s">
        <v>32</v>
      </c>
      <c r="C45" s="72">
        <v>36</v>
      </c>
      <c r="D45" s="72" t="s">
        <v>26</v>
      </c>
      <c r="E45" s="73" t="s">
        <v>34</v>
      </c>
      <c r="F45" s="74" t="s">
        <v>3</v>
      </c>
      <c r="G45" s="75" t="s">
        <v>10</v>
      </c>
      <c r="H45" s="76" t="s">
        <v>10</v>
      </c>
      <c r="I45" s="77" t="s">
        <v>10</v>
      </c>
      <c r="J45" s="75" t="s">
        <v>10</v>
      </c>
      <c r="K45" s="76" t="s">
        <v>10</v>
      </c>
      <c r="L45" s="77" t="s">
        <v>10</v>
      </c>
      <c r="M45" s="75" t="s">
        <v>10</v>
      </c>
      <c r="N45" s="76" t="s">
        <v>10</v>
      </c>
      <c r="O45" s="77" t="s">
        <v>10</v>
      </c>
      <c r="P45" s="108" t="s">
        <v>10</v>
      </c>
      <c r="Q45" s="109" t="s">
        <v>10</v>
      </c>
      <c r="R45" s="110" t="s">
        <v>10</v>
      </c>
      <c r="S45" s="78" t="s">
        <v>10</v>
      </c>
      <c r="T45" s="269" t="s">
        <v>10</v>
      </c>
      <c r="U45" s="270" t="s">
        <v>10</v>
      </c>
      <c r="V45" s="258" t="s">
        <v>10</v>
      </c>
      <c r="W45" s="258" t="s">
        <v>10</v>
      </c>
      <c r="X45" s="271" t="s">
        <v>10</v>
      </c>
      <c r="Y45" s="73" t="s">
        <v>34</v>
      </c>
    </row>
    <row r="46" spans="1:25" ht="19.5" hidden="1" customHeight="1" x14ac:dyDescent="0.25">
      <c r="A46" s="70">
        <v>0.5</v>
      </c>
      <c r="B46" s="71" t="s">
        <v>32</v>
      </c>
      <c r="C46" s="72">
        <v>36</v>
      </c>
      <c r="D46" s="72" t="s">
        <v>26</v>
      </c>
      <c r="E46" s="73" t="s">
        <v>35</v>
      </c>
      <c r="F46" s="74" t="s">
        <v>31</v>
      </c>
      <c r="G46" s="75" t="s">
        <v>10</v>
      </c>
      <c r="H46" s="76" t="s">
        <v>10</v>
      </c>
      <c r="I46" s="77" t="s">
        <v>10</v>
      </c>
      <c r="J46" s="75" t="s">
        <v>10</v>
      </c>
      <c r="K46" s="76" t="s">
        <v>10</v>
      </c>
      <c r="L46" s="77" t="s">
        <v>10</v>
      </c>
      <c r="M46" s="75" t="s">
        <v>10</v>
      </c>
      <c r="N46" s="76" t="s">
        <v>10</v>
      </c>
      <c r="O46" s="77" t="s">
        <v>10</v>
      </c>
      <c r="P46" s="108" t="s">
        <v>10</v>
      </c>
      <c r="Q46" s="109" t="s">
        <v>10</v>
      </c>
      <c r="R46" s="110" t="s">
        <v>10</v>
      </c>
      <c r="S46" s="78" t="s">
        <v>10</v>
      </c>
      <c r="T46" s="269" t="s">
        <v>10</v>
      </c>
      <c r="U46" s="270" t="s">
        <v>10</v>
      </c>
      <c r="V46" s="258" t="s">
        <v>10</v>
      </c>
      <c r="W46" s="258" t="s">
        <v>10</v>
      </c>
      <c r="X46" s="271" t="s">
        <v>10</v>
      </c>
      <c r="Y46" s="73" t="s">
        <v>35</v>
      </c>
    </row>
    <row r="47" spans="1:25" ht="20.100000000000001" hidden="1" customHeight="1" x14ac:dyDescent="0.25">
      <c r="A47" s="83" t="s">
        <v>36</v>
      </c>
      <c r="B47" s="84" t="s">
        <v>37</v>
      </c>
      <c r="C47" s="85">
        <v>100</v>
      </c>
      <c r="D47" s="86" t="s">
        <v>4</v>
      </c>
      <c r="E47" s="87" t="s">
        <v>38</v>
      </c>
      <c r="F47" s="88" t="s">
        <v>39</v>
      </c>
      <c r="G47" s="89" t="s">
        <v>10</v>
      </c>
      <c r="H47" s="90" t="s">
        <v>10</v>
      </c>
      <c r="I47" s="91" t="s">
        <v>10</v>
      </c>
      <c r="J47" s="89" t="s">
        <v>10</v>
      </c>
      <c r="K47" s="90" t="s">
        <v>10</v>
      </c>
      <c r="L47" s="91" t="s">
        <v>10</v>
      </c>
      <c r="M47" s="89" t="s">
        <v>10</v>
      </c>
      <c r="N47" s="90" t="s">
        <v>10</v>
      </c>
      <c r="O47" s="91" t="s">
        <v>10</v>
      </c>
      <c r="P47" s="268" t="s">
        <v>10</v>
      </c>
      <c r="Q47" s="268" t="s">
        <v>10</v>
      </c>
      <c r="R47" s="268" t="s">
        <v>10</v>
      </c>
      <c r="S47" s="93" t="s">
        <v>10</v>
      </c>
      <c r="T47" s="272" t="s">
        <v>10</v>
      </c>
      <c r="U47" s="273" t="s">
        <v>10</v>
      </c>
      <c r="V47" s="251" t="s">
        <v>10</v>
      </c>
      <c r="W47" s="251" t="s">
        <v>10</v>
      </c>
      <c r="X47" s="274" t="s">
        <v>10</v>
      </c>
      <c r="Y47" s="87" t="s">
        <v>38</v>
      </c>
    </row>
    <row r="48" spans="1:25" ht="30" hidden="1" customHeight="1" x14ac:dyDescent="0.25">
      <c r="A48" s="59"/>
      <c r="B48" s="60"/>
      <c r="C48" s="61"/>
      <c r="D48" s="62"/>
      <c r="E48" s="63"/>
      <c r="F48" s="64"/>
      <c r="G48" s="103" t="s">
        <v>10</v>
      </c>
      <c r="H48" s="106" t="s">
        <v>10</v>
      </c>
      <c r="I48" s="107" t="s">
        <v>10</v>
      </c>
      <c r="J48" s="104" t="s">
        <v>10</v>
      </c>
      <c r="K48" s="106" t="s">
        <v>10</v>
      </c>
      <c r="L48" s="107" t="s">
        <v>10</v>
      </c>
      <c r="M48" s="105">
        <f>IF(ISBLANK(O48),0,(O48-N48+1))</f>
        <v>0</v>
      </c>
      <c r="N48" s="106"/>
      <c r="O48" s="107"/>
      <c r="P48" s="108" t="s">
        <v>10</v>
      </c>
      <c r="Q48" s="109" t="s">
        <v>10</v>
      </c>
      <c r="R48" s="110"/>
      <c r="S48" s="13" t="s">
        <v>10</v>
      </c>
      <c r="T48" s="275" t="s">
        <v>10</v>
      </c>
      <c r="U48" s="190" t="s">
        <v>10</v>
      </c>
      <c r="V48" s="276" t="s">
        <v>10</v>
      </c>
      <c r="W48" s="276" t="s">
        <v>10</v>
      </c>
      <c r="X48" s="277" t="s">
        <v>10</v>
      </c>
      <c r="Y48" s="63"/>
    </row>
    <row r="49" spans="1:25" ht="5.25" customHeight="1" thickBot="1" x14ac:dyDescent="0.3">
      <c r="A49" s="2"/>
      <c r="B49" s="6"/>
      <c r="C49" s="55"/>
      <c r="D49" s="56"/>
      <c r="E49" s="8"/>
      <c r="F49" s="57"/>
      <c r="G49" s="7"/>
      <c r="H49" s="15"/>
      <c r="I49" s="9"/>
      <c r="J49" s="7"/>
      <c r="K49" s="15"/>
      <c r="L49" s="9"/>
      <c r="M49" s="7"/>
      <c r="N49" s="15"/>
      <c r="O49" s="9"/>
      <c r="P49" s="11"/>
      <c r="Q49" s="11"/>
      <c r="R49" s="11"/>
      <c r="S49" s="12"/>
      <c r="T49" s="3"/>
      <c r="U49" s="4"/>
      <c r="V49" s="5"/>
      <c r="W49" s="5"/>
      <c r="X49" s="5"/>
      <c r="Y49" s="8"/>
    </row>
    <row r="50" spans="1:25" ht="15" customHeight="1" thickBot="1" x14ac:dyDescent="0.3">
      <c r="B50" s="21"/>
      <c r="C50"/>
      <c r="E50" s="22"/>
      <c r="F50" s="49"/>
      <c r="G50" s="420" t="str">
        <f>G2</f>
        <v># Shot</v>
      </c>
      <c r="J50" s="439" t="str">
        <f>J2</f>
        <v># Shot</v>
      </c>
      <c r="M50" s="423" t="str">
        <f>M2</f>
        <v># Shot</v>
      </c>
      <c r="P50" s="426" t="s">
        <v>9</v>
      </c>
      <c r="Q50" s="427"/>
      <c r="R50" s="428"/>
      <c r="T50" s="429" t="str">
        <f>T2</f>
        <v>Bypass</v>
      </c>
      <c r="U50" s="432" t="str">
        <f>U2</f>
        <v>No Show</v>
      </c>
      <c r="V50" s="444" t="str">
        <f>V2</f>
        <v>Decline</v>
      </c>
      <c r="W50" s="444" t="str">
        <f>W2</f>
        <v>Xtra Sheets</v>
      </c>
      <c r="X50" s="418" t="str">
        <f>X2</f>
        <v># Sales 
(if known)</v>
      </c>
      <c r="Y50" s="22"/>
    </row>
    <row r="51" spans="1:25" ht="15.75" customHeight="1" x14ac:dyDescent="0.25">
      <c r="F51" s="49"/>
      <c r="G51" s="421"/>
      <c r="J51" s="440"/>
      <c r="M51" s="424"/>
      <c r="P51" s="459" t="str">
        <f>P3</f>
        <v>Green 
Screen</v>
      </c>
      <c r="Q51" s="442" t="str">
        <f>Q3</f>
        <v>Star</v>
      </c>
      <c r="R51" s="461" t="str">
        <f>R3</f>
        <v>Private</v>
      </c>
      <c r="T51" s="430"/>
      <c r="U51" s="433"/>
      <c r="V51" s="445"/>
      <c r="W51" s="445"/>
      <c r="X51" s="457"/>
    </row>
    <row r="52" spans="1:25" ht="15.75" customHeight="1" thickBot="1" x14ac:dyDescent="0.3">
      <c r="F52" s="49"/>
      <c r="G52" s="422"/>
      <c r="J52" s="441"/>
      <c r="M52" s="425"/>
      <c r="P52" s="460"/>
      <c r="Q52" s="443"/>
      <c r="R52" s="462"/>
      <c r="T52" s="431"/>
      <c r="U52" s="434"/>
      <c r="V52" s="446"/>
      <c r="W52" s="446"/>
      <c r="X52" s="458"/>
    </row>
    <row r="53" spans="1:25" ht="37.5" customHeight="1" thickBot="1" x14ac:dyDescent="0.3">
      <c r="F53" s="49"/>
      <c r="G53" s="115">
        <f>SUM(G4:G49)</f>
        <v>85</v>
      </c>
      <c r="J53" s="115">
        <f>SUM(J4:J49)</f>
        <v>0</v>
      </c>
      <c r="M53" s="115">
        <f>SUM(M4:M49)</f>
        <v>13</v>
      </c>
      <c r="P53" s="115">
        <f>SUM(P4:P49)</f>
        <v>79</v>
      </c>
      <c r="Q53" s="115">
        <f>SUM(Q4:Q49)</f>
        <v>0</v>
      </c>
      <c r="R53" s="115">
        <f>SUM(R4:R49)</f>
        <v>3</v>
      </c>
      <c r="T53" s="116">
        <f>SUM(T4:T49)</f>
        <v>0</v>
      </c>
      <c r="U53" s="117">
        <f>SUM(U4:U49)</f>
        <v>1</v>
      </c>
      <c r="V53" s="118">
        <f>SUM(V4:V49)</f>
        <v>18</v>
      </c>
      <c r="W53" s="118">
        <f>SUM(W4:W49)</f>
        <v>15</v>
      </c>
      <c r="X53" s="117">
        <f>SUM(X4:X49)</f>
        <v>45</v>
      </c>
    </row>
    <row r="54" spans="1:25" ht="4.5" customHeight="1" x14ac:dyDescent="0.25"/>
    <row r="55" spans="1:25" ht="4.5" customHeight="1" thickBot="1" x14ac:dyDescent="0.3"/>
    <row r="56" spans="1:25" ht="27.75" customHeight="1" thickBot="1" x14ac:dyDescent="0.3">
      <c r="D56" s="139">
        <f>C6</f>
        <v>91</v>
      </c>
      <c r="E56" s="140" t="s">
        <v>40</v>
      </c>
      <c r="G56" s="141">
        <f>G53+J53+M53</f>
        <v>98</v>
      </c>
      <c r="H56" s="454" t="s">
        <v>41</v>
      </c>
      <c r="I56" s="455"/>
      <c r="O56" s="141">
        <f>P53+Q53+R53</f>
        <v>82</v>
      </c>
      <c r="P56" s="454" t="s">
        <v>42</v>
      </c>
      <c r="Q56" s="456"/>
      <c r="R56" s="455"/>
      <c r="T56" s="142">
        <f>SUM(T53:W53)</f>
        <v>34</v>
      </c>
      <c r="U56" s="454" t="s">
        <v>43</v>
      </c>
      <c r="V56" s="456"/>
      <c r="W56" s="455"/>
    </row>
    <row r="57" spans="1:25" ht="27.75" customHeight="1" x14ac:dyDescent="0.25"/>
    <row r="58" spans="1:25" ht="27.75" customHeight="1" x14ac:dyDescent="0.25"/>
    <row r="62" spans="1:25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50:X52"/>
    <mergeCell ref="P51:P52"/>
    <mergeCell ref="Q51:Q52"/>
    <mergeCell ref="R51:R52"/>
    <mergeCell ref="G50:G52"/>
    <mergeCell ref="J50:J52"/>
    <mergeCell ref="M50:M52"/>
    <mergeCell ref="P50:R50"/>
    <mergeCell ref="T50:T52"/>
    <mergeCell ref="U50:U52"/>
    <mergeCell ref="H56:I56"/>
    <mergeCell ref="U56:W56"/>
    <mergeCell ref="V50:V52"/>
    <mergeCell ref="W50:W52"/>
    <mergeCell ref="P56:R56"/>
  </mergeCells>
  <printOptions horizontalCentered="1"/>
  <pageMargins left="0.25" right="0.25" top="0.28999999999999998" bottom="0.21" header="0.3" footer="0.2"/>
  <pageSetup scale="7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46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D5" sqref="D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8" s="157" customFormat="1" ht="66" x14ac:dyDescent="0.25">
      <c r="A1" s="143">
        <v>45355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66" t="s">
        <v>57</v>
      </c>
      <c r="S1" s="467"/>
      <c r="T1" s="467"/>
      <c r="U1" s="467"/>
      <c r="V1" s="467"/>
      <c r="W1" s="246" t="s">
        <v>58</v>
      </c>
      <c r="X1" s="246" t="s">
        <v>59</v>
      </c>
      <c r="Y1" s="246" t="s">
        <v>60</v>
      </c>
    </row>
    <row r="2" spans="1:28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8"/>
      <c r="S2" s="469"/>
      <c r="T2" s="469"/>
      <c r="U2" s="469"/>
      <c r="V2" s="469"/>
      <c r="W2" s="248"/>
      <c r="X2" s="248"/>
      <c r="Y2" s="248"/>
    </row>
    <row r="3" spans="1:28" s="187" customFormat="1" ht="26.25" customHeight="1" x14ac:dyDescent="0.25">
      <c r="A3" s="173">
        <f>'03.04 (v2)'!A5</f>
        <v>0.41666666666666669</v>
      </c>
      <c r="B3" s="257" t="str">
        <f>'03.04 (v2)'!F5</f>
        <v xml:space="preserve">Joy </v>
      </c>
      <c r="C3" s="174">
        <f>'03.04 (v3)'!H5</f>
        <v>3754</v>
      </c>
      <c r="D3" s="175">
        <f>'03.04 (v3)'!I5</f>
        <v>3768</v>
      </c>
      <c r="E3" s="176">
        <f t="shared" ref="E3" si="0">IF(ISBLANK(D3),0,(D3-C3+1))</f>
        <v>15</v>
      </c>
      <c r="F3" s="177">
        <v>1</v>
      </c>
      <c r="G3" s="177">
        <v>1</v>
      </c>
      <c r="H3" s="178">
        <f t="shared" ref="H3" si="1">E3-G3-F3</f>
        <v>13</v>
      </c>
      <c r="I3" s="267">
        <f>13+1</f>
        <v>14</v>
      </c>
      <c r="J3" s="180">
        <f>IF(ISBLANK(I3),-90,(-((I3)-SUM(L3:Q3,K3))))</f>
        <v>1</v>
      </c>
      <c r="K3" s="294">
        <f>'03.04 (v3)'!X5</f>
        <v>9</v>
      </c>
      <c r="L3" s="182">
        <f>'03.04 (v3)'!T5</f>
        <v>0</v>
      </c>
      <c r="M3" s="183">
        <f>'03.04 (v3)'!U5</f>
        <v>0</v>
      </c>
      <c r="N3" s="184">
        <f>'03.04 (v3)'!V5</f>
        <v>4</v>
      </c>
      <c r="O3" s="185">
        <f>'03.04 (v3)'!W5</f>
        <v>1</v>
      </c>
      <c r="P3" s="182">
        <v>0</v>
      </c>
      <c r="Q3" s="291">
        <v>1</v>
      </c>
      <c r="R3" s="470" t="s">
        <v>88</v>
      </c>
      <c r="S3" s="471"/>
      <c r="T3" s="471"/>
      <c r="U3" s="471"/>
      <c r="V3" s="472"/>
      <c r="W3" s="183" t="s">
        <v>10</v>
      </c>
      <c r="X3" s="293">
        <f>4+0</f>
        <v>4</v>
      </c>
      <c r="Y3" s="293">
        <f>4+0</f>
        <v>4</v>
      </c>
      <c r="Z3" s="503" t="s">
        <v>91</v>
      </c>
      <c r="AA3" s="504"/>
      <c r="AB3" s="504"/>
    </row>
    <row r="4" spans="1:28" s="187" customFormat="1" ht="38.25" customHeight="1" x14ac:dyDescent="0.25">
      <c r="A4" s="245">
        <f>'03.04 (v2)'!A6</f>
        <v>0.41666666666666669</v>
      </c>
      <c r="B4" s="256" t="str">
        <f>'03.04 (v2)'!F6</f>
        <v xml:space="preserve"> Sammye , Carrie </v>
      </c>
      <c r="C4" s="188" t="str">
        <f>'03.04 (v3)'!H6</f>
        <v>-</v>
      </c>
      <c r="D4" s="189" t="s">
        <v>10</v>
      </c>
      <c r="E4" s="176" t="s">
        <v>10</v>
      </c>
      <c r="F4" s="190" t="s">
        <v>10</v>
      </c>
      <c r="G4" s="191" t="s">
        <v>10</v>
      </c>
      <c r="H4" s="178" t="s">
        <v>10</v>
      </c>
      <c r="I4" s="192" t="str">
        <f>'03.04 (v3)'!P6</f>
        <v>-</v>
      </c>
      <c r="J4" s="180" t="e">
        <f t="shared" ref="J4" si="2">IF(ISBLANK(I4),-90,(I4-SUM(L4:Q4,K4)))</f>
        <v>#VALUE!</v>
      </c>
      <c r="K4" s="193" t="str">
        <f>'03.04 (v3)'!X6</f>
        <v>-</v>
      </c>
      <c r="L4" s="194" t="str">
        <f>'03.04 (v3)'!T6</f>
        <v>-</v>
      </c>
      <c r="M4" s="195" t="str">
        <f>'03.04 (v3)'!U6</f>
        <v>-</v>
      </c>
      <c r="N4" s="196" t="str">
        <f>'03.04 (v3)'!V6</f>
        <v>-</v>
      </c>
      <c r="O4" s="197" t="str">
        <f>'03.04 (v3)'!W6</f>
        <v>-</v>
      </c>
      <c r="P4" s="194" t="s">
        <v>10</v>
      </c>
      <c r="Q4" s="198" t="s">
        <v>10</v>
      </c>
      <c r="R4" s="473" t="s">
        <v>87</v>
      </c>
      <c r="S4" s="474"/>
      <c r="T4" s="474"/>
      <c r="U4" s="474"/>
      <c r="V4" s="475"/>
      <c r="W4" s="191">
        <v>91</v>
      </c>
      <c r="X4" s="191" t="s">
        <v>10</v>
      </c>
      <c r="Y4" s="191" t="s">
        <v>10</v>
      </c>
      <c r="Z4" s="505"/>
      <c r="AA4" s="506"/>
      <c r="AB4" s="506"/>
    </row>
    <row r="5" spans="1:28" s="187" customFormat="1" ht="59.25" customHeight="1" x14ac:dyDescent="0.25">
      <c r="A5" s="173">
        <f>'03.04 (v3)'!A7</f>
        <v>0.45833333333333331</v>
      </c>
      <c r="B5" s="257" t="str">
        <f>'03.04 (v3)'!F7</f>
        <v>Kim</v>
      </c>
      <c r="C5" s="174">
        <f>'03.04 (v3)'!H7</f>
        <v>3769</v>
      </c>
      <c r="D5" s="175">
        <f>'03.04 (v3)'!I7</f>
        <v>3783</v>
      </c>
      <c r="E5" s="176">
        <f t="shared" ref="E5" si="3">IF(ISBLANK(D5),0,(D5-C5+1))</f>
        <v>15</v>
      </c>
      <c r="F5" s="177">
        <v>0</v>
      </c>
      <c r="G5" s="177">
        <v>1</v>
      </c>
      <c r="H5" s="178">
        <f t="shared" ref="H5" si="4">E5-G5-F5</f>
        <v>14</v>
      </c>
      <c r="I5" s="267">
        <f>14+1</f>
        <v>15</v>
      </c>
      <c r="J5" s="180">
        <f>IF(ISBLANK(I5),-90,(-((I5)-SUM(L5:Q5,K5))))</f>
        <v>1</v>
      </c>
      <c r="K5" s="298">
        <f>'03.04 (v3)'!X7</f>
        <v>12</v>
      </c>
      <c r="L5" s="182">
        <f>'03.04 (v3)'!T7</f>
        <v>0</v>
      </c>
      <c r="M5" s="183">
        <f>'03.04 (v3)'!U7</f>
        <v>0</v>
      </c>
      <c r="N5" s="184">
        <f>'03.04 (v3)'!V7</f>
        <v>2</v>
      </c>
      <c r="O5" s="185">
        <f>'03.04 (v3)'!W7</f>
        <v>1</v>
      </c>
      <c r="P5" s="297">
        <v>1</v>
      </c>
      <c r="Q5" s="186">
        <v>0</v>
      </c>
      <c r="R5" s="463" t="s">
        <v>93</v>
      </c>
      <c r="S5" s="464"/>
      <c r="T5" s="464"/>
      <c r="U5" s="464"/>
      <c r="V5" s="465"/>
      <c r="W5" s="183" t="s">
        <v>10</v>
      </c>
      <c r="X5" s="183">
        <v>10</v>
      </c>
      <c r="Y5" s="183">
        <v>2</v>
      </c>
      <c r="Z5" s="503" t="s">
        <v>94</v>
      </c>
      <c r="AA5" s="504"/>
      <c r="AB5" s="504"/>
    </row>
    <row r="6" spans="1:28" s="187" customFormat="1" ht="59.25" customHeight="1" x14ac:dyDescent="0.25">
      <c r="A6" s="173">
        <f>'03.04 (v3)'!A8</f>
        <v>0.5</v>
      </c>
      <c r="B6" s="257" t="str">
        <f>'03.04 (v3)'!F8</f>
        <v xml:space="preserve">Sam </v>
      </c>
      <c r="C6" s="174">
        <f>'03.04 (v3)'!H8</f>
        <v>3784</v>
      </c>
      <c r="D6" s="175">
        <f>'03.04 (v3)'!I8</f>
        <v>3791</v>
      </c>
      <c r="E6" s="176">
        <f t="shared" ref="E6:E12" si="5">IF(ISBLANK(D6),0,(D6-C6+1))</f>
        <v>8</v>
      </c>
      <c r="F6" s="177">
        <v>0</v>
      </c>
      <c r="G6" s="177">
        <v>0</v>
      </c>
      <c r="H6" s="178">
        <f t="shared" ref="H6:H12" si="6">E6-G6-F6</f>
        <v>8</v>
      </c>
      <c r="I6" s="267">
        <f>'03.04 (v3)'!P8</f>
        <v>8</v>
      </c>
      <c r="J6" s="180">
        <f t="shared" ref="J6:J12" si="7">IF(ISBLANK(I6),-90,(-((I6)-SUM(L6:Q6,K6))))</f>
        <v>1</v>
      </c>
      <c r="K6" s="299">
        <f>'03.04 (v3)'!X8</f>
        <v>7</v>
      </c>
      <c r="L6" s="182">
        <f>'03.04 (v3)'!T8</f>
        <v>0</v>
      </c>
      <c r="M6" s="183">
        <f>'03.04 (v3)'!U8</f>
        <v>1</v>
      </c>
      <c r="N6" s="184">
        <f>'03.04 (v3)'!V8</f>
        <v>0</v>
      </c>
      <c r="O6" s="185">
        <f>'03.04 (v3)'!W8</f>
        <v>0</v>
      </c>
      <c r="P6" s="182">
        <v>0</v>
      </c>
      <c r="Q6" s="291">
        <v>1</v>
      </c>
      <c r="R6" s="463"/>
      <c r="S6" s="464"/>
      <c r="T6" s="464"/>
      <c r="U6" s="464"/>
      <c r="V6" s="465"/>
      <c r="W6" s="183" t="s">
        <v>10</v>
      </c>
      <c r="X6" s="183">
        <f>1+1+1+(1+1)</f>
        <v>5</v>
      </c>
      <c r="Y6" s="183">
        <v>2</v>
      </c>
      <c r="Z6" s="503" t="s">
        <v>92</v>
      </c>
      <c r="AA6" s="504"/>
      <c r="AB6" s="504"/>
    </row>
    <row r="7" spans="1:28" s="187" customFormat="1" ht="26.25" customHeight="1" x14ac:dyDescent="0.25">
      <c r="A7" s="173">
        <f>'03.04 (v3)'!A9</f>
        <v>0.52083333333333337</v>
      </c>
      <c r="B7" s="257" t="str">
        <f>'03.04 (v3)'!F9</f>
        <v>SAMMYE</v>
      </c>
      <c r="C7" s="174">
        <f>'03.04 (v3)'!H9</f>
        <v>3792</v>
      </c>
      <c r="D7" s="175">
        <f>'03.04 (v3)'!I9</f>
        <v>3796</v>
      </c>
      <c r="E7" s="176">
        <f t="shared" si="5"/>
        <v>5</v>
      </c>
      <c r="F7" s="177">
        <v>1</v>
      </c>
      <c r="G7" s="177">
        <v>0</v>
      </c>
      <c r="H7" s="178">
        <f t="shared" si="6"/>
        <v>4</v>
      </c>
      <c r="I7" s="267">
        <f>'03.04 (v3)'!P9</f>
        <v>4</v>
      </c>
      <c r="J7" s="180">
        <f t="shared" si="7"/>
        <v>0</v>
      </c>
      <c r="K7" s="181">
        <f>'03.04 (v3)'!X9</f>
        <v>1</v>
      </c>
      <c r="L7" s="182">
        <f>'03.04 (v3)'!T9</f>
        <v>0</v>
      </c>
      <c r="M7" s="183">
        <f>'03.04 (v3)'!U9</f>
        <v>0</v>
      </c>
      <c r="N7" s="184">
        <f>'03.04 (v3)'!V9</f>
        <v>2</v>
      </c>
      <c r="O7" s="185">
        <f>'03.04 (v3)'!W9</f>
        <v>1</v>
      </c>
      <c r="P7" s="182">
        <v>0</v>
      </c>
      <c r="Q7" s="186">
        <v>0</v>
      </c>
      <c r="R7" s="484" t="s">
        <v>89</v>
      </c>
      <c r="S7" s="485"/>
      <c r="T7" s="485"/>
      <c r="U7" s="485"/>
      <c r="V7" s="486"/>
      <c r="W7" s="183" t="s">
        <v>10</v>
      </c>
      <c r="X7" s="183">
        <v>1</v>
      </c>
      <c r="Y7" s="183">
        <v>0</v>
      </c>
      <c r="Z7" s="505"/>
      <c r="AA7" s="506"/>
      <c r="AB7" s="506"/>
    </row>
    <row r="8" spans="1:28" s="187" customFormat="1" ht="26.25" customHeight="1" x14ac:dyDescent="0.25">
      <c r="A8" s="173">
        <f>'03.04 (v3)'!A10</f>
        <v>4.1666666666666664E-2</v>
      </c>
      <c r="B8" s="257" t="str">
        <f>'03.04 (v3)'!F10</f>
        <v>Kim</v>
      </c>
      <c r="C8" s="174">
        <f>'03.04 (v3)'!H10</f>
        <v>3797</v>
      </c>
      <c r="D8" s="175">
        <f>'03.04 (v3)'!I10</f>
        <v>3805</v>
      </c>
      <c r="E8" s="176">
        <f t="shared" si="5"/>
        <v>9</v>
      </c>
      <c r="F8" s="177">
        <v>0</v>
      </c>
      <c r="G8" s="177">
        <v>3</v>
      </c>
      <c r="H8" s="178">
        <f t="shared" si="6"/>
        <v>6</v>
      </c>
      <c r="I8" s="267">
        <f>6+3</f>
        <v>9</v>
      </c>
      <c r="J8" s="180">
        <f t="shared" si="7"/>
        <v>0</v>
      </c>
      <c r="K8" s="181">
        <f>'03.04 (v3)'!X10</f>
        <v>3</v>
      </c>
      <c r="L8" s="182">
        <f>'03.04 (v3)'!T10</f>
        <v>0</v>
      </c>
      <c r="M8" s="183">
        <f>'03.04 (v3)'!U10</f>
        <v>0</v>
      </c>
      <c r="N8" s="184">
        <f>'03.04 (v3)'!V10</f>
        <v>3</v>
      </c>
      <c r="O8" s="185">
        <f>'03.04 (v3)'!W10</f>
        <v>3</v>
      </c>
      <c r="P8" s="182">
        <v>0</v>
      </c>
      <c r="Q8" s="186">
        <v>0</v>
      </c>
      <c r="R8" s="463"/>
      <c r="S8" s="464"/>
      <c r="T8" s="464"/>
      <c r="U8" s="464"/>
      <c r="V8" s="465"/>
      <c r="W8" s="183" t="s">
        <v>10</v>
      </c>
      <c r="X8" s="183">
        <v>2</v>
      </c>
      <c r="Y8" s="183">
        <v>1</v>
      </c>
      <c r="Z8" s="505"/>
      <c r="AA8" s="506"/>
      <c r="AB8" s="506"/>
    </row>
    <row r="9" spans="1:28" s="187" customFormat="1" ht="26.25" customHeight="1" x14ac:dyDescent="0.25">
      <c r="A9" s="173">
        <f>'03.04 (v3)'!A11</f>
        <v>8.3333333333333329E-2</v>
      </c>
      <c r="B9" s="257" t="str">
        <f>'03.04 (v3)'!F11</f>
        <v xml:space="preserve">Sam </v>
      </c>
      <c r="C9" s="174">
        <f>'03.04 (v3)'!H11</f>
        <v>3806</v>
      </c>
      <c r="D9" s="175">
        <f>'03.04 (v3)'!I11</f>
        <v>3820</v>
      </c>
      <c r="E9" s="176">
        <f t="shared" si="5"/>
        <v>15</v>
      </c>
      <c r="F9" s="177">
        <v>3</v>
      </c>
      <c r="G9" s="177">
        <v>5</v>
      </c>
      <c r="H9" s="178">
        <f t="shared" si="6"/>
        <v>7</v>
      </c>
      <c r="I9" s="267">
        <f>7+5</f>
        <v>12</v>
      </c>
      <c r="J9" s="180">
        <f t="shared" si="7"/>
        <v>0</v>
      </c>
      <c r="K9" s="181">
        <f>'03.04 (v3)'!X11</f>
        <v>3</v>
      </c>
      <c r="L9" s="182">
        <f>'03.04 (v3)'!T11</f>
        <v>0</v>
      </c>
      <c r="M9" s="183">
        <f>'03.04 (v3)'!U11</f>
        <v>0</v>
      </c>
      <c r="N9" s="184">
        <f>'03.04 (v3)'!V11</f>
        <v>4</v>
      </c>
      <c r="O9" s="185">
        <f>'03.04 (v3)'!W11</f>
        <v>5</v>
      </c>
      <c r="P9" s="182">
        <v>0</v>
      </c>
      <c r="Q9" s="186">
        <v>0</v>
      </c>
      <c r="R9" s="478" t="s">
        <v>84</v>
      </c>
      <c r="S9" s="479"/>
      <c r="T9" s="479"/>
      <c r="U9" s="479"/>
      <c r="V9" s="480"/>
      <c r="W9" s="183" t="s">
        <v>10</v>
      </c>
      <c r="X9" s="183">
        <f>2</f>
        <v>2</v>
      </c>
      <c r="Y9" s="183">
        <v>1</v>
      </c>
      <c r="Z9" s="505"/>
      <c r="AA9" s="506"/>
      <c r="AB9" s="506"/>
    </row>
    <row r="10" spans="1:28" s="187" customFormat="1" ht="26.25" customHeight="1" x14ac:dyDescent="0.25">
      <c r="A10" s="173">
        <f>'03.04 (v3)'!A12</f>
        <v>0.10416666666666667</v>
      </c>
      <c r="B10" s="257" t="str">
        <f>'03.04 (v3)'!F12</f>
        <v>kim</v>
      </c>
      <c r="C10" s="174">
        <f>'03.04 (v3)'!H12</f>
        <v>3821</v>
      </c>
      <c r="D10" s="175">
        <f>'03.04 (v3)'!I12</f>
        <v>3822</v>
      </c>
      <c r="E10" s="176">
        <f t="shared" si="5"/>
        <v>2</v>
      </c>
      <c r="F10" s="177">
        <v>0</v>
      </c>
      <c r="G10" s="177">
        <v>1</v>
      </c>
      <c r="H10" s="178">
        <f t="shared" si="6"/>
        <v>1</v>
      </c>
      <c r="I10" s="267">
        <f>1+1</f>
        <v>2</v>
      </c>
      <c r="J10" s="180">
        <f t="shared" si="7"/>
        <v>0</v>
      </c>
      <c r="K10" s="181">
        <f>'03.04 (v3)'!X12</f>
        <v>1</v>
      </c>
      <c r="L10" s="182">
        <f>'03.04 (v3)'!T12</f>
        <v>0</v>
      </c>
      <c r="M10" s="183">
        <f>'03.04 (v3)'!U12</f>
        <v>0</v>
      </c>
      <c r="N10" s="184">
        <f>'03.04 (v3)'!V12</f>
        <v>0</v>
      </c>
      <c r="O10" s="185">
        <f>'03.04 (v3)'!W12</f>
        <v>1</v>
      </c>
      <c r="P10" s="182">
        <v>0</v>
      </c>
      <c r="Q10" s="186">
        <v>0</v>
      </c>
      <c r="R10" s="487" t="s">
        <v>85</v>
      </c>
      <c r="S10" s="488"/>
      <c r="T10" s="488"/>
      <c r="U10" s="488"/>
      <c r="V10" s="489"/>
      <c r="W10" s="183" t="s">
        <v>10</v>
      </c>
      <c r="X10" s="183">
        <f>1+0</f>
        <v>1</v>
      </c>
      <c r="Y10" s="183">
        <f>0</f>
        <v>0</v>
      </c>
      <c r="Z10" s="505"/>
      <c r="AA10" s="506"/>
      <c r="AB10" s="506"/>
    </row>
    <row r="11" spans="1:28" s="187" customFormat="1" ht="26.25" customHeight="1" x14ac:dyDescent="0.25">
      <c r="A11" s="173">
        <f>'03.04 (v3)'!A13</f>
        <v>0.125</v>
      </c>
      <c r="B11" s="257" t="str">
        <f>'03.04 (v3)'!F13</f>
        <v xml:space="preserve">Cliff </v>
      </c>
      <c r="C11" s="174">
        <f>'03.04 (v3)'!H13</f>
        <v>3823</v>
      </c>
      <c r="D11" s="175">
        <f>'03.04 (v3)'!I13</f>
        <v>3826</v>
      </c>
      <c r="E11" s="176">
        <f t="shared" si="5"/>
        <v>4</v>
      </c>
      <c r="F11" s="177">
        <v>1</v>
      </c>
      <c r="G11" s="177">
        <v>0</v>
      </c>
      <c r="H11" s="178">
        <f t="shared" si="6"/>
        <v>3</v>
      </c>
      <c r="I11" s="267">
        <f>'03.04 (v3)'!P13</f>
        <v>3</v>
      </c>
      <c r="J11" s="180">
        <f t="shared" si="7"/>
        <v>0</v>
      </c>
      <c r="K11" s="181">
        <f>'03.04 (v3)'!X13</f>
        <v>2</v>
      </c>
      <c r="L11" s="182">
        <f>'03.04 (v3)'!T13</f>
        <v>0</v>
      </c>
      <c r="M11" s="183">
        <f>'03.04 (v3)'!U13</f>
        <v>0</v>
      </c>
      <c r="N11" s="184">
        <f>'03.04 (v3)'!V13</f>
        <v>1</v>
      </c>
      <c r="O11" s="185">
        <f>'03.04 (v3)'!W13</f>
        <v>0</v>
      </c>
      <c r="P11" s="182">
        <v>0</v>
      </c>
      <c r="Q11" s="186">
        <v>0</v>
      </c>
      <c r="R11" s="470" t="s">
        <v>86</v>
      </c>
      <c r="S11" s="471"/>
      <c r="T11" s="471"/>
      <c r="U11" s="471"/>
      <c r="V11" s="472"/>
      <c r="W11" s="183" t="s">
        <v>10</v>
      </c>
      <c r="X11" s="183">
        <f>2</f>
        <v>2</v>
      </c>
      <c r="Y11" s="183">
        <v>0</v>
      </c>
      <c r="Z11" s="505"/>
      <c r="AA11" s="506"/>
      <c r="AB11" s="506"/>
    </row>
    <row r="12" spans="1:28" s="187" customFormat="1" ht="26.25" customHeight="1" x14ac:dyDescent="0.25">
      <c r="A12" s="173" t="str">
        <f>'03.04 (v3)'!A14</f>
        <v>4:00</v>
      </c>
      <c r="B12" s="257" t="str">
        <f>'03.04 (v3)'!F14</f>
        <v>Kim</v>
      </c>
      <c r="C12" s="174">
        <f>'03.04 (v3)'!H14</f>
        <v>3827</v>
      </c>
      <c r="D12" s="175">
        <f>'03.04 (v3)'!I14</f>
        <v>3838</v>
      </c>
      <c r="E12" s="176">
        <f t="shared" si="5"/>
        <v>12</v>
      </c>
      <c r="F12" s="177">
        <v>0</v>
      </c>
      <c r="G12" s="295">
        <v>4</v>
      </c>
      <c r="H12" s="178">
        <f t="shared" si="6"/>
        <v>8</v>
      </c>
      <c r="I12" s="267">
        <f>8+4</f>
        <v>12</v>
      </c>
      <c r="J12" s="180">
        <f t="shared" si="7"/>
        <v>1</v>
      </c>
      <c r="K12" s="181">
        <f>7+0</f>
        <v>7</v>
      </c>
      <c r="L12" s="182">
        <f>'03.04 (v3)'!T14</f>
        <v>0</v>
      </c>
      <c r="M12" s="183">
        <f>'03.04 (v3)'!U14</f>
        <v>0</v>
      </c>
      <c r="N12" s="296">
        <f>'03.04 (v3)'!V14</f>
        <v>2</v>
      </c>
      <c r="O12" s="292">
        <v>4</v>
      </c>
      <c r="P12" s="182">
        <v>0</v>
      </c>
      <c r="Q12" s="186">
        <v>0</v>
      </c>
      <c r="R12" s="481"/>
      <c r="S12" s="482"/>
      <c r="T12" s="482"/>
      <c r="U12" s="482"/>
      <c r="V12" s="483"/>
      <c r="W12" s="183" t="s">
        <v>10</v>
      </c>
      <c r="X12" s="183">
        <f>6</f>
        <v>6</v>
      </c>
      <c r="Y12" s="183">
        <f>1</f>
        <v>1</v>
      </c>
      <c r="Z12" s="503" t="s">
        <v>90</v>
      </c>
      <c r="AA12" s="504"/>
      <c r="AB12" s="504"/>
    </row>
    <row r="13" spans="1:28" s="187" customFormat="1" ht="26.25" hidden="1" customHeight="1" x14ac:dyDescent="0.25">
      <c r="A13" s="173">
        <f>'03.04 (v2)'!A13</f>
        <v>0</v>
      </c>
      <c r="B13" s="257">
        <f>'03.04 (v2)'!F13</f>
        <v>0</v>
      </c>
      <c r="C13" s="174">
        <f>'03.04 (v3)'!H15</f>
        <v>0</v>
      </c>
      <c r="D13" s="175"/>
      <c r="E13" s="176">
        <f t="shared" ref="E13:E38" si="8">IF(ISBLANK(D13),0,(D13-C13+1))</f>
        <v>0</v>
      </c>
      <c r="F13" s="177"/>
      <c r="G13" s="177"/>
      <c r="H13" s="178">
        <f t="shared" ref="H13:H38" si="9">E13-G13-F13</f>
        <v>0</v>
      </c>
      <c r="I13" s="267">
        <f>'03.04 (v3)'!P15</f>
        <v>0</v>
      </c>
      <c r="J13" s="180">
        <f t="shared" ref="J13:J39" si="10">IF(ISBLANK(I13),-90,(I13-SUM(L13:Q13,K13)))</f>
        <v>0</v>
      </c>
      <c r="K13" s="181">
        <f>'03.04 (v3)'!X15</f>
        <v>0</v>
      </c>
      <c r="L13" s="182">
        <f>'03.04 (v3)'!T15</f>
        <v>0</v>
      </c>
      <c r="M13" s="183">
        <f>'03.04 (v3)'!U15</f>
        <v>0</v>
      </c>
      <c r="N13" s="184">
        <f>'03.04 (v3)'!V15</f>
        <v>0</v>
      </c>
      <c r="O13" s="185">
        <f>'03.04 (v3)'!W15</f>
        <v>0</v>
      </c>
      <c r="P13" s="182"/>
      <c r="Q13" s="186"/>
      <c r="R13" s="470" t="s">
        <v>86</v>
      </c>
      <c r="S13" s="471"/>
      <c r="T13" s="471"/>
      <c r="U13" s="471"/>
      <c r="V13" s="472"/>
      <c r="W13" s="183" t="s">
        <v>10</v>
      </c>
      <c r="X13" s="183"/>
      <c r="Y13" s="183"/>
    </row>
    <row r="14" spans="1:28" s="187" customFormat="1" ht="26.25" hidden="1" customHeight="1" x14ac:dyDescent="0.25">
      <c r="A14" s="173">
        <f>'03.04 (v2)'!A14</f>
        <v>0</v>
      </c>
      <c r="B14" s="257">
        <f>'03.04 (v2)'!F14</f>
        <v>0</v>
      </c>
      <c r="C14" s="174">
        <f>'03.04 (v3)'!H16</f>
        <v>0</v>
      </c>
      <c r="D14" s="175"/>
      <c r="E14" s="176">
        <f t="shared" si="8"/>
        <v>0</v>
      </c>
      <c r="F14" s="177"/>
      <c r="G14" s="177"/>
      <c r="H14" s="178">
        <f t="shared" si="9"/>
        <v>0</v>
      </c>
      <c r="I14" s="267">
        <f>'03.04 (v3)'!P16</f>
        <v>0</v>
      </c>
      <c r="J14" s="180">
        <f t="shared" si="10"/>
        <v>0</v>
      </c>
      <c r="K14" s="181">
        <f>'03.04 (v3)'!X16</f>
        <v>0</v>
      </c>
      <c r="L14" s="182">
        <f>'03.04 (v3)'!T16</f>
        <v>0</v>
      </c>
      <c r="M14" s="183">
        <f>'03.04 (v3)'!U16</f>
        <v>0</v>
      </c>
      <c r="N14" s="184">
        <f>'03.04 (v3)'!V16</f>
        <v>0</v>
      </c>
      <c r="O14" s="185">
        <f>'03.04 (v3)'!W16</f>
        <v>0</v>
      </c>
      <c r="P14" s="182"/>
      <c r="Q14" s="186"/>
      <c r="R14" s="463"/>
      <c r="S14" s="464"/>
      <c r="T14" s="464"/>
      <c r="U14" s="464"/>
      <c r="V14" s="465"/>
      <c r="W14" s="183" t="s">
        <v>10</v>
      </c>
      <c r="X14" s="183"/>
      <c r="Y14" s="183"/>
    </row>
    <row r="15" spans="1:28" s="187" customFormat="1" ht="26.25" hidden="1" customHeight="1" x14ac:dyDescent="0.25">
      <c r="A15" s="173">
        <f>'03.04 (v2)'!A15</f>
        <v>0</v>
      </c>
      <c r="B15" s="257">
        <f>'03.04 (v2)'!F15</f>
        <v>0</v>
      </c>
      <c r="C15" s="174">
        <f>'03.04 (v3)'!H17</f>
        <v>0</v>
      </c>
      <c r="D15" s="175"/>
      <c r="E15" s="176">
        <f t="shared" si="8"/>
        <v>0</v>
      </c>
      <c r="F15" s="177"/>
      <c r="G15" s="177"/>
      <c r="H15" s="178">
        <f t="shared" si="9"/>
        <v>0</v>
      </c>
      <c r="I15" s="267">
        <f>'03.04 (v3)'!P17</f>
        <v>0</v>
      </c>
      <c r="J15" s="180">
        <f t="shared" si="10"/>
        <v>0</v>
      </c>
      <c r="K15" s="181">
        <f>'03.04 (v3)'!X17</f>
        <v>0</v>
      </c>
      <c r="L15" s="182">
        <f>'03.04 (v3)'!T17</f>
        <v>0</v>
      </c>
      <c r="M15" s="183">
        <f>'03.04 (v3)'!U17</f>
        <v>0</v>
      </c>
      <c r="N15" s="184">
        <f>'03.04 (v3)'!V17</f>
        <v>0</v>
      </c>
      <c r="O15" s="185">
        <f>'03.04 (v3)'!W17</f>
        <v>0</v>
      </c>
      <c r="P15" s="182"/>
      <c r="Q15" s="186"/>
      <c r="R15" s="476">
        <f>'03.04 (v3)'!Y17</f>
        <v>0</v>
      </c>
      <c r="S15" s="477"/>
      <c r="T15" s="477"/>
      <c r="U15" s="477"/>
      <c r="V15" s="477"/>
      <c r="W15" s="183" t="s">
        <v>10</v>
      </c>
      <c r="X15" s="183"/>
      <c r="Y15" s="183"/>
    </row>
    <row r="16" spans="1:28" s="187" customFormat="1" ht="26.25" hidden="1" customHeight="1" x14ac:dyDescent="0.25">
      <c r="A16" s="173">
        <f>'03.04 (v2)'!A16</f>
        <v>0</v>
      </c>
      <c r="B16" s="257">
        <f>'03.04 (v2)'!F16</f>
        <v>0</v>
      </c>
      <c r="C16" s="174">
        <f>'03.04 (v3)'!H18</f>
        <v>0</v>
      </c>
      <c r="D16" s="175"/>
      <c r="E16" s="176">
        <f t="shared" ref="E16" si="11">IF(ISBLANK(D16),0,(D16-C16+1))</f>
        <v>0</v>
      </c>
      <c r="F16" s="177"/>
      <c r="G16" s="177"/>
      <c r="H16" s="178">
        <f t="shared" ref="H16" si="12">E16-G16-F16</f>
        <v>0</v>
      </c>
      <c r="I16" s="267">
        <f>'03.04 (v3)'!P18</f>
        <v>0</v>
      </c>
      <c r="J16" s="180">
        <f t="shared" ref="J16" si="13">IF(ISBLANK(I16),-90,(I16-SUM(L16:Q16,K16)))</f>
        <v>0</v>
      </c>
      <c r="K16" s="181">
        <f>'03.04 (v3)'!X18</f>
        <v>0</v>
      </c>
      <c r="L16" s="182">
        <f>'03.04 (v3)'!T18</f>
        <v>0</v>
      </c>
      <c r="M16" s="183">
        <f>'03.04 (v3)'!U18</f>
        <v>0</v>
      </c>
      <c r="N16" s="184">
        <f>'03.04 (v3)'!V18</f>
        <v>0</v>
      </c>
      <c r="O16" s="185">
        <f>'03.04 (v3)'!W18</f>
        <v>0</v>
      </c>
      <c r="P16" s="182"/>
      <c r="Q16" s="186"/>
      <c r="R16" s="476">
        <f>'03.04 (v3)'!Y18</f>
        <v>0</v>
      </c>
      <c r="S16" s="477"/>
      <c r="T16" s="477"/>
      <c r="U16" s="477"/>
      <c r="V16" s="477"/>
      <c r="W16" s="183" t="s">
        <v>10</v>
      </c>
      <c r="X16" s="183"/>
      <c r="Y16" s="183"/>
    </row>
    <row r="17" spans="1:25" s="187" customFormat="1" ht="26.25" hidden="1" customHeight="1" x14ac:dyDescent="0.25">
      <c r="A17" s="173">
        <f>'03.04 (v2)'!A17</f>
        <v>0</v>
      </c>
      <c r="B17" s="257">
        <f>'03.04 (v2)'!F17</f>
        <v>0</v>
      </c>
      <c r="C17" s="174">
        <f>'03.04 (v3)'!H19</f>
        <v>0</v>
      </c>
      <c r="D17" s="175"/>
      <c r="E17" s="176">
        <f t="shared" si="8"/>
        <v>0</v>
      </c>
      <c r="F17" s="177"/>
      <c r="G17" s="177"/>
      <c r="H17" s="178">
        <f t="shared" si="9"/>
        <v>0</v>
      </c>
      <c r="I17" s="267">
        <f>'03.04 (v3)'!P19</f>
        <v>0</v>
      </c>
      <c r="J17" s="180">
        <f t="shared" si="10"/>
        <v>0</v>
      </c>
      <c r="K17" s="181">
        <f>'03.04 (v3)'!X19</f>
        <v>0</v>
      </c>
      <c r="L17" s="182">
        <f>'03.04 (v3)'!T19</f>
        <v>0</v>
      </c>
      <c r="M17" s="183">
        <f>'03.04 (v3)'!U19</f>
        <v>0</v>
      </c>
      <c r="N17" s="184">
        <f>'03.04 (v3)'!V19</f>
        <v>0</v>
      </c>
      <c r="O17" s="185">
        <f>'03.04 (v3)'!W19</f>
        <v>0</v>
      </c>
      <c r="P17" s="182"/>
      <c r="Q17" s="186"/>
      <c r="R17" s="476">
        <f>'03.04 (v3)'!Y19</f>
        <v>0</v>
      </c>
      <c r="S17" s="477"/>
      <c r="T17" s="477"/>
      <c r="U17" s="477"/>
      <c r="V17" s="477"/>
      <c r="W17" s="183" t="s">
        <v>10</v>
      </c>
      <c r="X17" s="183"/>
      <c r="Y17" s="183"/>
    </row>
    <row r="18" spans="1:25" s="187" customFormat="1" ht="26.25" hidden="1" customHeight="1" x14ac:dyDescent="0.25">
      <c r="A18" s="173">
        <f>'03.04 (v2)'!A18</f>
        <v>0</v>
      </c>
      <c r="B18" s="257">
        <f>'03.04 (v2)'!F18</f>
        <v>0</v>
      </c>
      <c r="C18" s="174">
        <f>'03.04 (v3)'!H20</f>
        <v>0</v>
      </c>
      <c r="D18" s="175"/>
      <c r="E18" s="176">
        <f t="shared" si="8"/>
        <v>0</v>
      </c>
      <c r="F18" s="177"/>
      <c r="G18" s="177"/>
      <c r="H18" s="178">
        <f t="shared" si="9"/>
        <v>0</v>
      </c>
      <c r="I18" s="267">
        <f>'03.04 (v3)'!P20</f>
        <v>0</v>
      </c>
      <c r="J18" s="180">
        <f t="shared" si="10"/>
        <v>0</v>
      </c>
      <c r="K18" s="181">
        <f>'03.04 (v3)'!X20</f>
        <v>0</v>
      </c>
      <c r="L18" s="182">
        <f>'03.04 (v3)'!T20</f>
        <v>0</v>
      </c>
      <c r="M18" s="183">
        <f>'03.04 (v3)'!U20</f>
        <v>0</v>
      </c>
      <c r="N18" s="184">
        <f>'03.04 (v3)'!V20</f>
        <v>0</v>
      </c>
      <c r="O18" s="185">
        <f>'03.04 (v3)'!W20</f>
        <v>0</v>
      </c>
      <c r="P18" s="182"/>
      <c r="Q18" s="186"/>
      <c r="R18" s="476">
        <f>'03.04 (v3)'!Y20</f>
        <v>0</v>
      </c>
      <c r="S18" s="477"/>
      <c r="T18" s="477"/>
      <c r="U18" s="477"/>
      <c r="V18" s="477"/>
      <c r="W18" s="183" t="s">
        <v>10</v>
      </c>
      <c r="X18" s="183"/>
      <c r="Y18" s="183"/>
    </row>
    <row r="19" spans="1:25" s="187" customFormat="1" ht="26.25" hidden="1" customHeight="1" x14ac:dyDescent="0.25">
      <c r="A19" s="173">
        <f>'03.04 (v2)'!A19</f>
        <v>0</v>
      </c>
      <c r="B19" s="257">
        <f>'03.04 (v2)'!F19</f>
        <v>0</v>
      </c>
      <c r="C19" s="174">
        <f>'03.04 (v3)'!H21</f>
        <v>0</v>
      </c>
      <c r="D19" s="175"/>
      <c r="E19" s="176">
        <f t="shared" si="8"/>
        <v>0</v>
      </c>
      <c r="F19" s="177"/>
      <c r="G19" s="177"/>
      <c r="H19" s="178">
        <f t="shared" si="9"/>
        <v>0</v>
      </c>
      <c r="I19" s="267">
        <f>'03.04 (v3)'!P21</f>
        <v>0</v>
      </c>
      <c r="J19" s="180">
        <f t="shared" si="10"/>
        <v>0</v>
      </c>
      <c r="K19" s="181">
        <f>'03.04 (v3)'!X21</f>
        <v>0</v>
      </c>
      <c r="L19" s="182">
        <f>'03.04 (v3)'!T21</f>
        <v>0</v>
      </c>
      <c r="M19" s="183">
        <f>'03.04 (v3)'!U21</f>
        <v>0</v>
      </c>
      <c r="N19" s="184">
        <f>'03.04 (v3)'!V21</f>
        <v>0</v>
      </c>
      <c r="O19" s="185">
        <f>'03.04 (v3)'!W21</f>
        <v>0</v>
      </c>
      <c r="P19" s="182"/>
      <c r="Q19" s="186"/>
      <c r="R19" s="476">
        <f>'03.04 (v3)'!Y21</f>
        <v>0</v>
      </c>
      <c r="S19" s="477"/>
      <c r="T19" s="477"/>
      <c r="U19" s="477"/>
      <c r="V19" s="477"/>
      <c r="W19" s="183" t="s">
        <v>10</v>
      </c>
      <c r="X19" s="183"/>
      <c r="Y19" s="183"/>
    </row>
    <row r="20" spans="1:25" s="187" customFormat="1" ht="26.25" hidden="1" customHeight="1" x14ac:dyDescent="0.25">
      <c r="A20" s="173">
        <f>'03.04 (v2)'!A20</f>
        <v>0</v>
      </c>
      <c r="B20" s="257">
        <f>'03.04 (v2)'!F20</f>
        <v>0</v>
      </c>
      <c r="C20" s="174">
        <f>'03.04 (v3)'!H22</f>
        <v>0</v>
      </c>
      <c r="D20" s="175"/>
      <c r="E20" s="176">
        <f t="shared" si="8"/>
        <v>0</v>
      </c>
      <c r="F20" s="177"/>
      <c r="G20" s="177"/>
      <c r="H20" s="178">
        <f t="shared" si="9"/>
        <v>0</v>
      </c>
      <c r="I20" s="267">
        <f>'03.04 (v3)'!P22</f>
        <v>0</v>
      </c>
      <c r="J20" s="180">
        <f t="shared" si="10"/>
        <v>0</v>
      </c>
      <c r="K20" s="181">
        <f>'03.04 (v3)'!X22</f>
        <v>0</v>
      </c>
      <c r="L20" s="182">
        <f>'03.04 (v3)'!T22</f>
        <v>0</v>
      </c>
      <c r="M20" s="183">
        <f>'03.04 (v3)'!U22</f>
        <v>0</v>
      </c>
      <c r="N20" s="184">
        <f>'03.04 (v3)'!V22</f>
        <v>0</v>
      </c>
      <c r="O20" s="185">
        <f>'03.04 (v3)'!W22</f>
        <v>0</v>
      </c>
      <c r="P20" s="182"/>
      <c r="Q20" s="186"/>
      <c r="R20" s="476">
        <f>'03.04 (v3)'!Y22</f>
        <v>0</v>
      </c>
      <c r="S20" s="477"/>
      <c r="T20" s="477"/>
      <c r="U20" s="477"/>
      <c r="V20" s="477"/>
      <c r="W20" s="183" t="s">
        <v>10</v>
      </c>
      <c r="X20" s="183"/>
      <c r="Y20" s="183"/>
    </row>
    <row r="21" spans="1:25" s="187" customFormat="1" ht="26.25" hidden="1" customHeight="1" x14ac:dyDescent="0.25">
      <c r="A21" s="173">
        <f>'03.04 (v2)'!A21</f>
        <v>0</v>
      </c>
      <c r="B21" s="257">
        <f>'03.04 (v2)'!F21</f>
        <v>0</v>
      </c>
      <c r="C21" s="174">
        <f>'03.04 (v3)'!H23</f>
        <v>0</v>
      </c>
      <c r="D21" s="175"/>
      <c r="E21" s="176">
        <f t="shared" si="8"/>
        <v>0</v>
      </c>
      <c r="F21" s="177"/>
      <c r="G21" s="177"/>
      <c r="H21" s="178">
        <f t="shared" si="9"/>
        <v>0</v>
      </c>
      <c r="I21" s="267">
        <f>'03.04 (v3)'!P23</f>
        <v>0</v>
      </c>
      <c r="J21" s="180">
        <f t="shared" si="10"/>
        <v>0</v>
      </c>
      <c r="K21" s="181">
        <f>'03.04 (v3)'!X23</f>
        <v>0</v>
      </c>
      <c r="L21" s="182">
        <f>'03.04 (v3)'!T23</f>
        <v>0</v>
      </c>
      <c r="M21" s="183">
        <f>'03.04 (v3)'!U23</f>
        <v>0</v>
      </c>
      <c r="N21" s="184">
        <f>'03.04 (v3)'!V23</f>
        <v>0</v>
      </c>
      <c r="O21" s="185">
        <f>'03.04 (v3)'!W23</f>
        <v>0</v>
      </c>
      <c r="P21" s="182"/>
      <c r="Q21" s="186"/>
      <c r="R21" s="476">
        <f>'03.04 (v3)'!Y23</f>
        <v>0</v>
      </c>
      <c r="S21" s="477"/>
      <c r="T21" s="477"/>
      <c r="U21" s="477"/>
      <c r="V21" s="477"/>
      <c r="W21" s="183" t="s">
        <v>10</v>
      </c>
      <c r="X21" s="183"/>
      <c r="Y21" s="183"/>
    </row>
    <row r="22" spans="1:25" s="187" customFormat="1" ht="26.25" hidden="1" customHeight="1" x14ac:dyDescent="0.25">
      <c r="A22" s="173">
        <f>'03.04 (v2)'!A22</f>
        <v>0</v>
      </c>
      <c r="B22" s="257">
        <f>'03.04 (v2)'!F22</f>
        <v>0</v>
      </c>
      <c r="C22" s="174">
        <f>'03.04 (v3)'!H24</f>
        <v>0</v>
      </c>
      <c r="D22" s="175"/>
      <c r="E22" s="176">
        <f t="shared" si="8"/>
        <v>0</v>
      </c>
      <c r="F22" s="177"/>
      <c r="G22" s="177"/>
      <c r="H22" s="178">
        <f t="shared" si="9"/>
        <v>0</v>
      </c>
      <c r="I22" s="267">
        <f>'03.04 (v3)'!P24</f>
        <v>0</v>
      </c>
      <c r="J22" s="180">
        <f t="shared" si="10"/>
        <v>0</v>
      </c>
      <c r="K22" s="181">
        <f>'03.04 (v3)'!X24</f>
        <v>0</v>
      </c>
      <c r="L22" s="182">
        <f>'03.04 (v3)'!T24</f>
        <v>0</v>
      </c>
      <c r="M22" s="183">
        <f>'03.04 (v3)'!U24</f>
        <v>0</v>
      </c>
      <c r="N22" s="184">
        <f>'03.04 (v3)'!V24</f>
        <v>0</v>
      </c>
      <c r="O22" s="185">
        <f>'03.04 (v3)'!W24</f>
        <v>0</v>
      </c>
      <c r="P22" s="182"/>
      <c r="Q22" s="186"/>
      <c r="R22" s="476">
        <f>'03.04 (v3)'!Y24</f>
        <v>0</v>
      </c>
      <c r="S22" s="477"/>
      <c r="T22" s="477"/>
      <c r="U22" s="477"/>
      <c r="V22" s="477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'03.04 (v2)'!A23</f>
        <v>0</v>
      </c>
      <c r="B23" s="257">
        <f>'03.04 (v2)'!F23</f>
        <v>0</v>
      </c>
      <c r="C23" s="174">
        <f>'03.04 (v3)'!H25</f>
        <v>0</v>
      </c>
      <c r="D23" s="175"/>
      <c r="E23" s="176">
        <f t="shared" si="8"/>
        <v>0</v>
      </c>
      <c r="F23" s="177"/>
      <c r="G23" s="177"/>
      <c r="H23" s="178">
        <f t="shared" si="9"/>
        <v>0</v>
      </c>
      <c r="I23" s="267">
        <f>'03.04 (v3)'!P25</f>
        <v>0</v>
      </c>
      <c r="J23" s="180">
        <f t="shared" si="10"/>
        <v>0</v>
      </c>
      <c r="K23" s="181">
        <f>'03.04 (v3)'!X25</f>
        <v>0</v>
      </c>
      <c r="L23" s="182">
        <f>'03.04 (v3)'!T25</f>
        <v>0</v>
      </c>
      <c r="M23" s="183">
        <f>'03.04 (v3)'!U25</f>
        <v>0</v>
      </c>
      <c r="N23" s="184">
        <f>'03.04 (v3)'!V25</f>
        <v>0</v>
      </c>
      <c r="O23" s="185">
        <f>'03.04 (v3)'!W25</f>
        <v>0</v>
      </c>
      <c r="P23" s="182"/>
      <c r="Q23" s="186"/>
      <c r="R23" s="476">
        <f>'03.04 (v3)'!Y25</f>
        <v>0</v>
      </c>
      <c r="S23" s="477"/>
      <c r="T23" s="477"/>
      <c r="U23" s="477"/>
      <c r="V23" s="477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'03.04 (v2)'!A24</f>
        <v>0</v>
      </c>
      <c r="B24" s="257">
        <f>'03.04 (v2)'!F24</f>
        <v>0</v>
      </c>
      <c r="C24" s="174">
        <f>'03.04 (v3)'!H26</f>
        <v>0</v>
      </c>
      <c r="D24" s="175"/>
      <c r="E24" s="176">
        <f t="shared" si="8"/>
        <v>0</v>
      </c>
      <c r="F24" s="177"/>
      <c r="G24" s="177"/>
      <c r="H24" s="178">
        <f t="shared" si="9"/>
        <v>0</v>
      </c>
      <c r="I24" s="267">
        <f>'03.04 (v3)'!P26</f>
        <v>0</v>
      </c>
      <c r="J24" s="180">
        <f t="shared" si="10"/>
        <v>0</v>
      </c>
      <c r="K24" s="181">
        <f>'03.04 (v3)'!X26</f>
        <v>0</v>
      </c>
      <c r="L24" s="182">
        <f>'03.04 (v3)'!T26</f>
        <v>0</v>
      </c>
      <c r="M24" s="183">
        <f>'03.04 (v3)'!U26</f>
        <v>0</v>
      </c>
      <c r="N24" s="184">
        <f>'03.04 (v3)'!V26</f>
        <v>0</v>
      </c>
      <c r="O24" s="185">
        <f>'03.04 (v3)'!W26</f>
        <v>0</v>
      </c>
      <c r="P24" s="182"/>
      <c r="Q24" s="186"/>
      <c r="R24" s="476">
        <f>'03.04 (v3)'!Y26</f>
        <v>0</v>
      </c>
      <c r="S24" s="477"/>
      <c r="T24" s="477"/>
      <c r="U24" s="477"/>
      <c r="V24" s="477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'03.04 (v2)'!A25</f>
        <v>0</v>
      </c>
      <c r="B25" s="257">
        <f>'03.04 (v2)'!F25</f>
        <v>0</v>
      </c>
      <c r="C25" s="174">
        <f>'03.04 (v3)'!H27</f>
        <v>0</v>
      </c>
      <c r="D25" s="175"/>
      <c r="E25" s="176">
        <f t="shared" si="8"/>
        <v>0</v>
      </c>
      <c r="F25" s="177"/>
      <c r="G25" s="177"/>
      <c r="H25" s="178">
        <f t="shared" si="9"/>
        <v>0</v>
      </c>
      <c r="I25" s="267">
        <f>'03.04 (v3)'!P27</f>
        <v>0</v>
      </c>
      <c r="J25" s="180">
        <f t="shared" si="10"/>
        <v>0</v>
      </c>
      <c r="K25" s="181">
        <f>'03.04 (v3)'!X27</f>
        <v>0</v>
      </c>
      <c r="L25" s="182">
        <f>'03.04 (v3)'!T27</f>
        <v>0</v>
      </c>
      <c r="M25" s="183">
        <f>'03.04 (v3)'!U27</f>
        <v>0</v>
      </c>
      <c r="N25" s="184">
        <f>'03.04 (v3)'!V27</f>
        <v>0</v>
      </c>
      <c r="O25" s="185">
        <f>'03.04 (v3)'!W27</f>
        <v>0</v>
      </c>
      <c r="P25" s="182"/>
      <c r="Q25" s="186"/>
      <c r="R25" s="476">
        <f>'03.04 (v3)'!Y27</f>
        <v>0</v>
      </c>
      <c r="S25" s="477"/>
      <c r="T25" s="477"/>
      <c r="U25" s="477"/>
      <c r="V25" s="477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'03.04 (v2)'!A26</f>
        <v>0</v>
      </c>
      <c r="B26" s="257">
        <f>'03.04 (v2)'!F26</f>
        <v>0</v>
      </c>
      <c r="C26" s="174">
        <f>'03.04 (v3)'!H28</f>
        <v>0</v>
      </c>
      <c r="D26" s="175"/>
      <c r="E26" s="176">
        <f t="shared" si="8"/>
        <v>0</v>
      </c>
      <c r="F26" s="177"/>
      <c r="G26" s="177"/>
      <c r="H26" s="178">
        <f t="shared" si="9"/>
        <v>0</v>
      </c>
      <c r="I26" s="267">
        <f>'03.04 (v3)'!P28</f>
        <v>0</v>
      </c>
      <c r="J26" s="180">
        <f t="shared" si="10"/>
        <v>0</v>
      </c>
      <c r="K26" s="181">
        <f>'03.04 (v3)'!X28</f>
        <v>0</v>
      </c>
      <c r="L26" s="182">
        <f>'03.04 (v3)'!T28</f>
        <v>0</v>
      </c>
      <c r="M26" s="183">
        <f>'03.04 (v3)'!U28</f>
        <v>0</v>
      </c>
      <c r="N26" s="184">
        <f>'03.04 (v3)'!V28</f>
        <v>0</v>
      </c>
      <c r="O26" s="185">
        <f>'03.04 (v3)'!W28</f>
        <v>0</v>
      </c>
      <c r="P26" s="182"/>
      <c r="Q26" s="186"/>
      <c r="R26" s="476">
        <f>'03.04 (v3)'!Y28</f>
        <v>0</v>
      </c>
      <c r="S26" s="477"/>
      <c r="T26" s="477"/>
      <c r="U26" s="477"/>
      <c r="V26" s="477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'03.04 (v2)'!A27</f>
        <v>0</v>
      </c>
      <c r="B27" s="257">
        <f>'03.04 (v2)'!F27</f>
        <v>0</v>
      </c>
      <c r="C27" s="174">
        <f>'03.04 (v3)'!H29</f>
        <v>0</v>
      </c>
      <c r="D27" s="175"/>
      <c r="E27" s="176">
        <f t="shared" si="8"/>
        <v>0</v>
      </c>
      <c r="F27" s="177"/>
      <c r="G27" s="177"/>
      <c r="H27" s="178">
        <f t="shared" si="9"/>
        <v>0</v>
      </c>
      <c r="I27" s="267">
        <f>'03.04 (v3)'!P29</f>
        <v>0</v>
      </c>
      <c r="J27" s="180">
        <f t="shared" si="10"/>
        <v>0</v>
      </c>
      <c r="K27" s="181">
        <f>'03.04 (v3)'!X29</f>
        <v>0</v>
      </c>
      <c r="L27" s="182">
        <f>'03.04 (v3)'!T29</f>
        <v>0</v>
      </c>
      <c r="M27" s="183">
        <f>'03.04 (v3)'!U29</f>
        <v>0</v>
      </c>
      <c r="N27" s="184">
        <f>'03.04 (v3)'!V29</f>
        <v>0</v>
      </c>
      <c r="O27" s="185">
        <f>'03.04 (v3)'!W29</f>
        <v>0</v>
      </c>
      <c r="P27" s="182"/>
      <c r="Q27" s="186"/>
      <c r="R27" s="476">
        <f>'03.04 (v3)'!Y29</f>
        <v>0</v>
      </c>
      <c r="S27" s="477"/>
      <c r="T27" s="477"/>
      <c r="U27" s="477"/>
      <c r="V27" s="477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'03.04 (v2)'!A28</f>
        <v>0</v>
      </c>
      <c r="B28" s="257">
        <f>'03.04 (v2)'!F28</f>
        <v>0</v>
      </c>
      <c r="C28" s="174">
        <f>'03.04 (v3)'!H30</f>
        <v>0</v>
      </c>
      <c r="D28" s="175"/>
      <c r="E28" s="176">
        <f t="shared" si="8"/>
        <v>0</v>
      </c>
      <c r="F28" s="177"/>
      <c r="G28" s="177"/>
      <c r="H28" s="178">
        <f t="shared" si="9"/>
        <v>0</v>
      </c>
      <c r="I28" s="267">
        <f>'03.04 (v3)'!P30</f>
        <v>0</v>
      </c>
      <c r="J28" s="180">
        <f t="shared" si="10"/>
        <v>0</v>
      </c>
      <c r="K28" s="181">
        <f>'03.04 (v3)'!X30</f>
        <v>0</v>
      </c>
      <c r="L28" s="182">
        <f>'03.04 (v3)'!T30</f>
        <v>0</v>
      </c>
      <c r="M28" s="183">
        <f>'03.04 (v3)'!U30</f>
        <v>0</v>
      </c>
      <c r="N28" s="184">
        <f>'03.04 (v3)'!V30</f>
        <v>0</v>
      </c>
      <c r="O28" s="185">
        <f>'03.04 (v3)'!W30</f>
        <v>0</v>
      </c>
      <c r="P28" s="182"/>
      <c r="Q28" s="186"/>
      <c r="R28" s="476">
        <f>'03.04 (v3)'!Y30</f>
        <v>0</v>
      </c>
      <c r="S28" s="477"/>
      <c r="T28" s="477"/>
      <c r="U28" s="477"/>
      <c r="V28" s="477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'03.04 (v2)'!A29</f>
        <v>0</v>
      </c>
      <c r="B29" s="257">
        <f>'03.04 (v2)'!F29</f>
        <v>0</v>
      </c>
      <c r="C29" s="174">
        <f>'03.04 (v3)'!H31</f>
        <v>0</v>
      </c>
      <c r="D29" s="175"/>
      <c r="E29" s="176">
        <f t="shared" si="8"/>
        <v>0</v>
      </c>
      <c r="F29" s="177"/>
      <c r="G29" s="177"/>
      <c r="H29" s="178">
        <f t="shared" si="9"/>
        <v>0</v>
      </c>
      <c r="I29" s="267">
        <f>'03.04 (v3)'!P31</f>
        <v>0</v>
      </c>
      <c r="J29" s="180">
        <f t="shared" si="10"/>
        <v>0</v>
      </c>
      <c r="K29" s="181">
        <f>'03.04 (v3)'!X31</f>
        <v>0</v>
      </c>
      <c r="L29" s="182">
        <f>'03.04 (v3)'!T31</f>
        <v>0</v>
      </c>
      <c r="M29" s="183">
        <f>'03.04 (v3)'!U31</f>
        <v>0</v>
      </c>
      <c r="N29" s="184">
        <f>'03.04 (v3)'!V31</f>
        <v>0</v>
      </c>
      <c r="O29" s="185">
        <f>'03.04 (v3)'!W31</f>
        <v>0</v>
      </c>
      <c r="P29" s="182"/>
      <c r="Q29" s="186"/>
      <c r="R29" s="476">
        <f>'03.04 (v3)'!Y31</f>
        <v>0</v>
      </c>
      <c r="S29" s="477"/>
      <c r="T29" s="477"/>
      <c r="U29" s="477"/>
      <c r="V29" s="477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'03.04 (v2)'!A30</f>
        <v>0</v>
      </c>
      <c r="B30" s="257">
        <f>'03.04 (v2)'!F30</f>
        <v>0</v>
      </c>
      <c r="C30" s="174">
        <f>'03.04 (v3)'!H32</f>
        <v>0</v>
      </c>
      <c r="D30" s="175"/>
      <c r="E30" s="176">
        <f t="shared" si="8"/>
        <v>0</v>
      </c>
      <c r="F30" s="177"/>
      <c r="G30" s="177"/>
      <c r="H30" s="178">
        <f t="shared" si="9"/>
        <v>0</v>
      </c>
      <c r="I30" s="267">
        <f>'03.04 (v3)'!P32</f>
        <v>0</v>
      </c>
      <c r="J30" s="180">
        <f t="shared" si="10"/>
        <v>0</v>
      </c>
      <c r="K30" s="181">
        <f>'03.04 (v3)'!X32</f>
        <v>0</v>
      </c>
      <c r="L30" s="182">
        <f>'03.04 (v3)'!T32</f>
        <v>0</v>
      </c>
      <c r="M30" s="183">
        <f>'03.04 (v3)'!U32</f>
        <v>0</v>
      </c>
      <c r="N30" s="184">
        <f>'03.04 (v3)'!V32</f>
        <v>0</v>
      </c>
      <c r="O30" s="185">
        <f>'03.04 (v3)'!W32</f>
        <v>0</v>
      </c>
      <c r="P30" s="182"/>
      <c r="Q30" s="186"/>
      <c r="R30" s="476">
        <f>'03.04 (v3)'!Y32</f>
        <v>0</v>
      </c>
      <c r="S30" s="477"/>
      <c r="T30" s="477"/>
      <c r="U30" s="477"/>
      <c r="V30" s="477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'03.04 (v2)'!A31</f>
        <v>0</v>
      </c>
      <c r="B31" s="257">
        <f>'03.04 (v2)'!F31</f>
        <v>0</v>
      </c>
      <c r="C31" s="174">
        <f>'03.04 (v3)'!H33</f>
        <v>0</v>
      </c>
      <c r="D31" s="175"/>
      <c r="E31" s="176">
        <f t="shared" si="8"/>
        <v>0</v>
      </c>
      <c r="F31" s="177"/>
      <c r="G31" s="177"/>
      <c r="H31" s="178">
        <f t="shared" si="9"/>
        <v>0</v>
      </c>
      <c r="I31" s="267">
        <f>'03.04 (v3)'!P33</f>
        <v>0</v>
      </c>
      <c r="J31" s="180">
        <f t="shared" si="10"/>
        <v>0</v>
      </c>
      <c r="K31" s="181">
        <f>'03.04 (v3)'!X33</f>
        <v>0</v>
      </c>
      <c r="L31" s="182">
        <f>'03.04 (v3)'!T33</f>
        <v>0</v>
      </c>
      <c r="M31" s="183">
        <f>'03.04 (v3)'!U33</f>
        <v>0</v>
      </c>
      <c r="N31" s="184">
        <f>'03.04 (v3)'!V33</f>
        <v>0</v>
      </c>
      <c r="O31" s="185">
        <f>'03.04 (v3)'!W33</f>
        <v>0</v>
      </c>
      <c r="P31" s="182"/>
      <c r="Q31" s="186"/>
      <c r="R31" s="476">
        <f>'03.04 (v3)'!Y33</f>
        <v>0</v>
      </c>
      <c r="S31" s="477"/>
      <c r="T31" s="477"/>
      <c r="U31" s="477"/>
      <c r="V31" s="477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'03.04 (v2)'!A32</f>
        <v>0</v>
      </c>
      <c r="B32" s="257">
        <f>'03.04 (v2)'!F32</f>
        <v>0</v>
      </c>
      <c r="C32" s="174">
        <f>'03.04 (v3)'!H34</f>
        <v>0</v>
      </c>
      <c r="D32" s="175"/>
      <c r="E32" s="176">
        <f t="shared" si="8"/>
        <v>0</v>
      </c>
      <c r="F32" s="177"/>
      <c r="G32" s="177"/>
      <c r="H32" s="178">
        <f t="shared" si="9"/>
        <v>0</v>
      </c>
      <c r="I32" s="267">
        <f>'03.04 (v3)'!P34</f>
        <v>0</v>
      </c>
      <c r="J32" s="180">
        <f t="shared" si="10"/>
        <v>0</v>
      </c>
      <c r="K32" s="181">
        <f>'03.04 (v3)'!X34</f>
        <v>0</v>
      </c>
      <c r="L32" s="182">
        <f>'03.04 (v3)'!T34</f>
        <v>0</v>
      </c>
      <c r="M32" s="183">
        <f>'03.04 (v3)'!U34</f>
        <v>0</v>
      </c>
      <c r="N32" s="184">
        <f>'03.04 (v3)'!V34</f>
        <v>0</v>
      </c>
      <c r="O32" s="185">
        <f>'03.04 (v3)'!W34</f>
        <v>0</v>
      </c>
      <c r="P32" s="182"/>
      <c r="Q32" s="186"/>
      <c r="R32" s="476">
        <f>'03.04 (v3)'!Y34</f>
        <v>0</v>
      </c>
      <c r="S32" s="477"/>
      <c r="T32" s="477"/>
      <c r="U32" s="477"/>
      <c r="V32" s="477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'03.04 (v2)'!A33</f>
        <v>0</v>
      </c>
      <c r="B33" s="257">
        <f>'03.04 (v2)'!F33</f>
        <v>0</v>
      </c>
      <c r="C33" s="174">
        <f>'03.04 (v3)'!H35</f>
        <v>0</v>
      </c>
      <c r="D33" s="175"/>
      <c r="E33" s="176">
        <f t="shared" si="8"/>
        <v>0</v>
      </c>
      <c r="F33" s="177"/>
      <c r="G33" s="177"/>
      <c r="H33" s="178">
        <f t="shared" si="9"/>
        <v>0</v>
      </c>
      <c r="I33" s="267">
        <f>'03.04 (v3)'!P35</f>
        <v>0</v>
      </c>
      <c r="J33" s="180">
        <f t="shared" si="10"/>
        <v>0</v>
      </c>
      <c r="K33" s="181">
        <f>'03.04 (v3)'!X35</f>
        <v>0</v>
      </c>
      <c r="L33" s="182">
        <f>'03.04 (v3)'!T35</f>
        <v>0</v>
      </c>
      <c r="M33" s="183">
        <f>'03.04 (v3)'!U35</f>
        <v>0</v>
      </c>
      <c r="N33" s="184">
        <f>'03.04 (v3)'!V35</f>
        <v>0</v>
      </c>
      <c r="O33" s="185">
        <f>'03.04 (v3)'!W35</f>
        <v>0</v>
      </c>
      <c r="P33" s="182"/>
      <c r="Q33" s="186"/>
      <c r="R33" s="476">
        <f>'03.04 (v3)'!Y35</f>
        <v>0</v>
      </c>
      <c r="S33" s="477"/>
      <c r="T33" s="477"/>
      <c r="U33" s="477"/>
      <c r="V33" s="477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'03.04 (v2)'!A34</f>
        <v>0</v>
      </c>
      <c r="B34" s="257">
        <f>'03.04 (v2)'!F34</f>
        <v>0</v>
      </c>
      <c r="C34" s="174">
        <f>'03.04 (v3)'!H36</f>
        <v>0</v>
      </c>
      <c r="D34" s="175"/>
      <c r="E34" s="176">
        <f t="shared" si="8"/>
        <v>0</v>
      </c>
      <c r="F34" s="177"/>
      <c r="G34" s="177"/>
      <c r="H34" s="178">
        <f t="shared" si="9"/>
        <v>0</v>
      </c>
      <c r="I34" s="267">
        <f>'03.04 (v3)'!P36</f>
        <v>0</v>
      </c>
      <c r="J34" s="180">
        <f t="shared" si="10"/>
        <v>0</v>
      </c>
      <c r="K34" s="181">
        <f>'03.04 (v3)'!X36</f>
        <v>0</v>
      </c>
      <c r="L34" s="182">
        <f>'03.04 (v3)'!T36</f>
        <v>0</v>
      </c>
      <c r="M34" s="183">
        <f>'03.04 (v3)'!U36</f>
        <v>0</v>
      </c>
      <c r="N34" s="184">
        <f>'03.04 (v3)'!V36</f>
        <v>0</v>
      </c>
      <c r="O34" s="185">
        <f>'03.04 (v3)'!W36</f>
        <v>0</v>
      </c>
      <c r="P34" s="182"/>
      <c r="Q34" s="186"/>
      <c r="R34" s="476">
        <f>'03.04 (v3)'!Y36</f>
        <v>0</v>
      </c>
      <c r="S34" s="477"/>
      <c r="T34" s="477"/>
      <c r="U34" s="477"/>
      <c r="V34" s="477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'03.04 (v2)'!A35</f>
        <v>0</v>
      </c>
      <c r="B35" s="257">
        <f>'03.04 (v2)'!F35</f>
        <v>0</v>
      </c>
      <c r="C35" s="174">
        <f>'03.04 (v3)'!H37</f>
        <v>0</v>
      </c>
      <c r="D35" s="175"/>
      <c r="E35" s="176">
        <f t="shared" si="8"/>
        <v>0</v>
      </c>
      <c r="F35" s="177"/>
      <c r="G35" s="177"/>
      <c r="H35" s="178">
        <f t="shared" si="9"/>
        <v>0</v>
      </c>
      <c r="I35" s="267">
        <f>'03.04 (v3)'!P37</f>
        <v>0</v>
      </c>
      <c r="J35" s="180">
        <f t="shared" si="10"/>
        <v>0</v>
      </c>
      <c r="K35" s="181">
        <f>'03.04 (v3)'!X37</f>
        <v>0</v>
      </c>
      <c r="L35" s="182">
        <f>'03.04 (v3)'!T37</f>
        <v>0</v>
      </c>
      <c r="M35" s="183">
        <f>'03.04 (v3)'!U37</f>
        <v>0</v>
      </c>
      <c r="N35" s="184">
        <f>'03.04 (v3)'!V37</f>
        <v>0</v>
      </c>
      <c r="O35" s="185">
        <f>'03.04 (v3)'!W37</f>
        <v>0</v>
      </c>
      <c r="P35" s="182"/>
      <c r="Q35" s="186"/>
      <c r="R35" s="476">
        <f>'03.04 (v3)'!Y37</f>
        <v>0</v>
      </c>
      <c r="S35" s="477"/>
      <c r="T35" s="477"/>
      <c r="U35" s="477"/>
      <c r="V35" s="477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'03.04 (v2)'!A36</f>
        <v>0</v>
      </c>
      <c r="B36" s="257">
        <f>'03.04 (v2)'!F36</f>
        <v>0</v>
      </c>
      <c r="C36" s="174">
        <f>'03.04 (v3)'!H38</f>
        <v>0</v>
      </c>
      <c r="D36" s="175"/>
      <c r="E36" s="176">
        <f t="shared" si="8"/>
        <v>0</v>
      </c>
      <c r="F36" s="177"/>
      <c r="G36" s="177"/>
      <c r="H36" s="178">
        <f t="shared" si="9"/>
        <v>0</v>
      </c>
      <c r="I36" s="267">
        <f>'03.04 (v3)'!P38</f>
        <v>0</v>
      </c>
      <c r="J36" s="180">
        <f t="shared" si="10"/>
        <v>0</v>
      </c>
      <c r="K36" s="181">
        <f>'03.04 (v3)'!X38</f>
        <v>0</v>
      </c>
      <c r="L36" s="182">
        <f>'03.04 (v3)'!T38</f>
        <v>0</v>
      </c>
      <c r="M36" s="183">
        <f>'03.04 (v3)'!U38</f>
        <v>0</v>
      </c>
      <c r="N36" s="184">
        <f>'03.04 (v3)'!V38</f>
        <v>0</v>
      </c>
      <c r="O36" s="185">
        <f>'03.04 (v3)'!W38</f>
        <v>0</v>
      </c>
      <c r="P36" s="182"/>
      <c r="Q36" s="186"/>
      <c r="R36" s="476">
        <f>'03.04 (v3)'!Y38</f>
        <v>0</v>
      </c>
      <c r="S36" s="477"/>
      <c r="T36" s="477"/>
      <c r="U36" s="477"/>
      <c r="V36" s="477"/>
      <c r="W36" s="183" t="s">
        <v>10</v>
      </c>
      <c r="X36" s="183"/>
      <c r="Y36" s="183"/>
    </row>
    <row r="37" spans="1:26" s="187" customFormat="1" ht="26.25" hidden="1" customHeight="1" x14ac:dyDescent="0.25">
      <c r="A37" s="173">
        <f>'03.04 (v2)'!A37</f>
        <v>0</v>
      </c>
      <c r="B37" s="257">
        <f>'03.04 (v2)'!F37</f>
        <v>0</v>
      </c>
      <c r="C37" s="174">
        <f>'03.04 (v3)'!H39</f>
        <v>0</v>
      </c>
      <c r="D37" s="175"/>
      <c r="E37" s="176">
        <f t="shared" si="8"/>
        <v>0</v>
      </c>
      <c r="F37" s="177"/>
      <c r="G37" s="177"/>
      <c r="H37" s="178">
        <f t="shared" si="9"/>
        <v>0</v>
      </c>
      <c r="I37" s="267">
        <f>'03.04 (v3)'!P39</f>
        <v>0</v>
      </c>
      <c r="J37" s="180">
        <f t="shared" si="10"/>
        <v>0</v>
      </c>
      <c r="K37" s="181">
        <f>'03.04 (v3)'!X39</f>
        <v>0</v>
      </c>
      <c r="L37" s="182">
        <f>'03.04 (v3)'!T39</f>
        <v>0</v>
      </c>
      <c r="M37" s="183">
        <f>'03.04 (v3)'!U39</f>
        <v>0</v>
      </c>
      <c r="N37" s="184">
        <f>'03.04 (v3)'!V39</f>
        <v>0</v>
      </c>
      <c r="O37" s="185">
        <f>'03.04 (v3)'!W39</f>
        <v>0</v>
      </c>
      <c r="P37" s="182"/>
      <c r="Q37" s="186"/>
      <c r="R37" s="476">
        <f>'03.04 (v3)'!Y39</f>
        <v>0</v>
      </c>
      <c r="S37" s="477"/>
      <c r="T37" s="477"/>
      <c r="U37" s="477"/>
      <c r="V37" s="477"/>
      <c r="W37" s="183" t="s">
        <v>10</v>
      </c>
      <c r="X37" s="183"/>
      <c r="Y37" s="183"/>
    </row>
    <row r="38" spans="1:26" s="187" customFormat="1" ht="26.25" hidden="1" customHeight="1" x14ac:dyDescent="0.25">
      <c r="A38" s="173">
        <f>'03.04 (v2)'!A38</f>
        <v>0</v>
      </c>
      <c r="B38" s="257">
        <f>'03.04 (v2)'!F38</f>
        <v>0</v>
      </c>
      <c r="C38" s="174">
        <f>'03.04 (v3)'!H40</f>
        <v>0</v>
      </c>
      <c r="D38" s="175"/>
      <c r="E38" s="176">
        <f t="shared" si="8"/>
        <v>0</v>
      </c>
      <c r="F38" s="177"/>
      <c r="G38" s="177"/>
      <c r="H38" s="178">
        <f t="shared" si="9"/>
        <v>0</v>
      </c>
      <c r="I38" s="267">
        <f>'03.04 (v3)'!P40</f>
        <v>0</v>
      </c>
      <c r="J38" s="180">
        <f t="shared" si="10"/>
        <v>0</v>
      </c>
      <c r="K38" s="181">
        <f>'03.04 (v3)'!X40</f>
        <v>0</v>
      </c>
      <c r="L38" s="182">
        <f>'03.04 (v3)'!T40</f>
        <v>0</v>
      </c>
      <c r="M38" s="183">
        <f>'03.04 (v3)'!U40</f>
        <v>0</v>
      </c>
      <c r="N38" s="184">
        <f>'03.04 (v3)'!V40</f>
        <v>0</v>
      </c>
      <c r="O38" s="185">
        <f>'03.04 (v3)'!W40</f>
        <v>0</v>
      </c>
      <c r="P38" s="182"/>
      <c r="Q38" s="186"/>
      <c r="R38" s="476">
        <f>'03.04 (v3)'!Y40</f>
        <v>0</v>
      </c>
      <c r="S38" s="477"/>
      <c r="T38" s="477"/>
      <c r="U38" s="477"/>
      <c r="V38" s="477"/>
      <c r="W38" s="183" t="s">
        <v>10</v>
      </c>
      <c r="X38" s="183"/>
      <c r="Y38" s="183"/>
    </row>
    <row r="39" spans="1:26" s="187" customFormat="1" ht="26.25" hidden="1" customHeight="1" x14ac:dyDescent="0.25">
      <c r="A39" s="70">
        <v>0.41666666666666669</v>
      </c>
      <c r="B39" s="74" t="str">
        <f>'03.04 (v2)'!F39</f>
        <v>Joy</v>
      </c>
      <c r="C39" s="76" t="s">
        <v>10</v>
      </c>
      <c r="D39" s="77" t="s">
        <v>10</v>
      </c>
      <c r="E39" s="176" t="s">
        <v>10</v>
      </c>
      <c r="F39" s="177" t="s">
        <v>10</v>
      </c>
      <c r="G39" s="177" t="s">
        <v>10</v>
      </c>
      <c r="H39" s="178" t="s">
        <v>10</v>
      </c>
      <c r="I39" s="179" t="s">
        <v>10</v>
      </c>
      <c r="J39" s="180" t="e">
        <f t="shared" si="10"/>
        <v>#VALUE!</v>
      </c>
      <c r="K39" s="258" t="s">
        <v>10</v>
      </c>
      <c r="L39" s="259" t="s">
        <v>10</v>
      </c>
      <c r="M39" s="260" t="s">
        <v>10</v>
      </c>
      <c r="N39" s="261" t="s">
        <v>10</v>
      </c>
      <c r="O39" s="262" t="s">
        <v>10</v>
      </c>
      <c r="P39" s="259" t="s">
        <v>10</v>
      </c>
      <c r="Q39" s="263" t="s">
        <v>10</v>
      </c>
      <c r="R39" s="501" t="str">
        <f>'03.04 (v3)'!Y41</f>
        <v>Group A, Lunches, 
No Photos</v>
      </c>
      <c r="S39" s="502"/>
      <c r="T39" s="502"/>
      <c r="U39" s="502"/>
      <c r="V39" s="502"/>
      <c r="W39" s="260" t="s">
        <v>10</v>
      </c>
      <c r="X39" s="260" t="s">
        <v>10</v>
      </c>
      <c r="Y39" s="260" t="s">
        <v>10</v>
      </c>
    </row>
    <row r="40" spans="1:26" s="187" customFormat="1" ht="26.25" hidden="1" customHeight="1" x14ac:dyDescent="0.25">
      <c r="A40" s="83" t="s">
        <v>36</v>
      </c>
      <c r="B40" s="88" t="str">
        <f>'03.04 (v2)'!F45</f>
        <v>Ted,Cliff</v>
      </c>
      <c r="C40" s="90" t="s">
        <v>10</v>
      </c>
      <c r="D40" s="91" t="s">
        <v>10</v>
      </c>
      <c r="E40" s="176" t="s">
        <v>10</v>
      </c>
      <c r="F40" s="249" t="s">
        <v>10</v>
      </c>
      <c r="G40" s="249" t="s">
        <v>10</v>
      </c>
      <c r="H40" s="178" t="s">
        <v>10</v>
      </c>
      <c r="I40" s="250" t="s">
        <v>10</v>
      </c>
      <c r="J40" s="180" t="e">
        <f t="shared" ref="J40" si="14">IF(ISBLANK(I40),-90,(I40-SUM(L40:Q40,K40)))</f>
        <v>#VALUE!</v>
      </c>
      <c r="K40" s="251" t="s">
        <v>10</v>
      </c>
      <c r="L40" s="252" t="s">
        <v>10</v>
      </c>
      <c r="M40" s="249" t="s">
        <v>10</v>
      </c>
      <c r="N40" s="253" t="s">
        <v>10</v>
      </c>
      <c r="O40" s="254" t="s">
        <v>10</v>
      </c>
      <c r="P40" s="252" t="s">
        <v>10</v>
      </c>
      <c r="Q40" s="255" t="s">
        <v>10</v>
      </c>
      <c r="R40" s="499" t="str">
        <f>'03.04 (v3)'!Y42</f>
        <v>Group B, Lunches, 
No Photos</v>
      </c>
      <c r="S40" s="500"/>
      <c r="T40" s="500"/>
      <c r="U40" s="500"/>
      <c r="V40" s="500"/>
      <c r="W40" s="249" t="s">
        <v>10</v>
      </c>
      <c r="X40" s="249" t="s">
        <v>10</v>
      </c>
      <c r="Y40" s="249" t="s">
        <v>10</v>
      </c>
    </row>
    <row r="41" spans="1:26" s="187" customFormat="1" ht="49.5" hidden="1" customHeight="1" x14ac:dyDescent="0.25">
      <c r="A41" s="245"/>
      <c r="B41" s="256"/>
      <c r="C41" s="188" t="s">
        <v>10</v>
      </c>
      <c r="D41" s="189" t="s">
        <v>10</v>
      </c>
      <c r="E41" s="176" t="s">
        <v>10</v>
      </c>
      <c r="F41" s="190" t="s">
        <v>10</v>
      </c>
      <c r="G41" s="191" t="s">
        <v>10</v>
      </c>
      <c r="H41" s="178" t="s">
        <v>10</v>
      </c>
      <c r="I41" s="192" t="s">
        <v>10</v>
      </c>
      <c r="J41" s="180" t="e">
        <f t="shared" ref="J41" si="15">IF(ISBLANK(I41),-90,(I41-SUM(L41:Q41,K41)))</f>
        <v>#VALUE!</v>
      </c>
      <c r="K41" s="193" t="s">
        <v>10</v>
      </c>
      <c r="L41" s="194" t="s">
        <v>10</v>
      </c>
      <c r="M41" s="195" t="s">
        <v>10</v>
      </c>
      <c r="N41" s="196" t="s">
        <v>10</v>
      </c>
      <c r="O41" s="197" t="s">
        <v>10</v>
      </c>
      <c r="P41" s="194" t="s">
        <v>10</v>
      </c>
      <c r="Q41" s="198" t="s">
        <v>10</v>
      </c>
      <c r="R41" s="493" t="str">
        <f>'03.04 (v3)'!Y43</f>
        <v>Group C, Lunches, 
No Photos</v>
      </c>
      <c r="S41" s="494"/>
      <c r="T41" s="494"/>
      <c r="U41" s="494"/>
      <c r="V41" s="494"/>
      <c r="W41" s="191"/>
      <c r="X41" s="191" t="s">
        <v>10</v>
      </c>
      <c r="Y41" s="191" t="s">
        <v>10</v>
      </c>
    </row>
    <row r="42" spans="1:26" ht="7.5" customHeight="1" thickBot="1" x14ac:dyDescent="0.3">
      <c r="A42" s="199"/>
      <c r="B42" s="200"/>
      <c r="C42" s="201"/>
      <c r="D42" s="202"/>
      <c r="E42" s="203">
        <v>0</v>
      </c>
      <c r="F42" s="204"/>
      <c r="G42" s="204"/>
      <c r="H42" s="205">
        <v>0</v>
      </c>
      <c r="I42" s="206"/>
      <c r="J42" s="207"/>
      <c r="K42" s="208"/>
      <c r="L42" s="209"/>
      <c r="M42" s="204"/>
      <c r="N42" s="210"/>
      <c r="O42" s="211"/>
      <c r="P42" s="212"/>
      <c r="Q42" s="213"/>
      <c r="R42" s="495"/>
      <c r="S42" s="496"/>
      <c r="T42" s="496"/>
      <c r="U42" s="496"/>
      <c r="V42" s="496"/>
      <c r="W42" s="248"/>
      <c r="X42" s="248"/>
      <c r="Y42" s="248"/>
    </row>
    <row r="43" spans="1:26" s="214" customFormat="1" ht="30.75" customHeight="1" x14ac:dyDescent="0.25">
      <c r="B43" s="215"/>
      <c r="D43" s="216"/>
      <c r="E43" s="217">
        <f>SUM(E2:E42)</f>
        <v>85</v>
      </c>
      <c r="F43" s="218">
        <f>SUM(F2:F42)</f>
        <v>6</v>
      </c>
      <c r="G43" s="218">
        <f>SUM(G2:G42)</f>
        <v>15</v>
      </c>
      <c r="H43" s="219">
        <f>E43-F43-G43</f>
        <v>64</v>
      </c>
      <c r="I43" s="265">
        <f t="shared" ref="I43:Q43" si="16">SUM(I2:I42)</f>
        <v>79</v>
      </c>
      <c r="J43" s="220" t="e">
        <f t="shared" si="16"/>
        <v>#VALUE!</v>
      </c>
      <c r="K43" s="221">
        <f t="shared" si="16"/>
        <v>45</v>
      </c>
      <c r="L43" s="222">
        <f t="shared" si="16"/>
        <v>0</v>
      </c>
      <c r="M43" s="223">
        <f t="shared" si="16"/>
        <v>1</v>
      </c>
      <c r="N43" s="224">
        <f t="shared" si="16"/>
        <v>18</v>
      </c>
      <c r="O43" s="225">
        <f t="shared" si="16"/>
        <v>16</v>
      </c>
      <c r="P43" s="226">
        <f t="shared" si="16"/>
        <v>1</v>
      </c>
      <c r="Q43" s="223">
        <f t="shared" si="16"/>
        <v>2</v>
      </c>
      <c r="R43" s="227">
        <f>SUM(L43:Q43)</f>
        <v>38</v>
      </c>
      <c r="S43" s="497" t="s">
        <v>61</v>
      </c>
      <c r="T43" s="498"/>
      <c r="U43" s="498"/>
      <c r="V43" s="498"/>
      <c r="W43" s="247">
        <f>SUM(W2:W42)</f>
        <v>91</v>
      </c>
      <c r="X43" s="247">
        <f>SUM(X2:X42)</f>
        <v>33</v>
      </c>
      <c r="Y43" s="247">
        <f>SUM(Y2:Y42)</f>
        <v>11</v>
      </c>
      <c r="Z43" s="228">
        <f>SUM(X43:Y43)</f>
        <v>44</v>
      </c>
    </row>
    <row r="44" spans="1:26" ht="120" thickBot="1" x14ac:dyDescent="0.3">
      <c r="E44" s="230" t="s">
        <v>62</v>
      </c>
      <c r="F44" s="231" t="s">
        <v>63</v>
      </c>
      <c r="G44" s="231" t="s">
        <v>64</v>
      </c>
      <c r="H44" s="232" t="s">
        <v>49</v>
      </c>
      <c r="I44" s="266" t="s">
        <v>65</v>
      </c>
      <c r="J44" s="233" t="s">
        <v>51</v>
      </c>
      <c r="K44" s="234" t="s">
        <v>52</v>
      </c>
      <c r="L44" s="235" t="s">
        <v>53</v>
      </c>
      <c r="M44" s="236" t="s">
        <v>54</v>
      </c>
      <c r="N44" s="237" t="s">
        <v>55</v>
      </c>
      <c r="O44" s="238" t="s">
        <v>12</v>
      </c>
      <c r="P44" s="239" t="s">
        <v>66</v>
      </c>
      <c r="Q44" s="236" t="s">
        <v>67</v>
      </c>
      <c r="R44" s="240" t="s">
        <v>68</v>
      </c>
      <c r="S44" s="490"/>
      <c r="T44" s="491"/>
      <c r="U44" s="491"/>
      <c r="V44" s="492"/>
    </row>
    <row r="45" spans="1:26" s="229" customFormat="1" x14ac:dyDescent="0.25">
      <c r="A45"/>
      <c r="B45" s="22"/>
      <c r="I45" s="241">
        <f>I43+G43</f>
        <v>94</v>
      </c>
      <c r="J45" s="214"/>
      <c r="K45" s="242"/>
      <c r="M45" s="229">
        <f>L43+M43</f>
        <v>1</v>
      </c>
      <c r="R45" s="243"/>
      <c r="S45" s="243"/>
      <c r="T45" s="243"/>
      <c r="U45" s="243"/>
      <c r="V45" s="243"/>
      <c r="W45" s="214"/>
      <c r="X45" s="214"/>
      <c r="Y45" s="214"/>
    </row>
    <row r="46" spans="1:26" s="229" customFormat="1" x14ac:dyDescent="0.25">
      <c r="A46"/>
      <c r="B46" s="22"/>
      <c r="E46" s="244"/>
      <c r="I46" s="241"/>
      <c r="J46" s="214"/>
      <c r="K46" s="242"/>
      <c r="R46" s="243"/>
      <c r="S46" s="243"/>
      <c r="T46" s="243"/>
      <c r="U46" s="243"/>
      <c r="V46" s="243"/>
      <c r="W46" s="214"/>
      <c r="X46" s="214"/>
      <c r="Y46" s="214"/>
    </row>
  </sheetData>
  <mergeCells count="54">
    <mergeCell ref="Z8:AB8"/>
    <mergeCell ref="Z9:AB9"/>
    <mergeCell ref="Z10:AB10"/>
    <mergeCell ref="Z11:AB11"/>
    <mergeCell ref="Z12:AB12"/>
    <mergeCell ref="Z3:AB3"/>
    <mergeCell ref="Z4:AB4"/>
    <mergeCell ref="Z5:AB5"/>
    <mergeCell ref="Z6:AB6"/>
    <mergeCell ref="Z7:AB7"/>
    <mergeCell ref="R7:V7"/>
    <mergeCell ref="R10:V10"/>
    <mergeCell ref="S44:V44"/>
    <mergeCell ref="R41:V41"/>
    <mergeCell ref="R42:V42"/>
    <mergeCell ref="S43:V43"/>
    <mergeCell ref="R40:V40"/>
    <mergeCell ref="R39:V39"/>
    <mergeCell ref="R33:V33"/>
    <mergeCell ref="R34:V34"/>
    <mergeCell ref="R35:V35"/>
    <mergeCell ref="R36:V36"/>
    <mergeCell ref="R37:V37"/>
    <mergeCell ref="R38:V38"/>
    <mergeCell ref="R32:V32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31:V31"/>
    <mergeCell ref="R20:V20"/>
    <mergeCell ref="R8:V8"/>
    <mergeCell ref="R9:V9"/>
    <mergeCell ref="R11:V11"/>
    <mergeCell ref="R12:V12"/>
    <mergeCell ref="R13:V13"/>
    <mergeCell ref="R14:V14"/>
    <mergeCell ref="R15:V15"/>
    <mergeCell ref="R16:V16"/>
    <mergeCell ref="R17:V17"/>
    <mergeCell ref="R18:V18"/>
    <mergeCell ref="R19:V19"/>
    <mergeCell ref="R6:V6"/>
    <mergeCell ref="R1:V1"/>
    <mergeCell ref="R2:V2"/>
    <mergeCell ref="R3:V3"/>
    <mergeCell ref="R4:V4"/>
    <mergeCell ref="R5:V5"/>
  </mergeCells>
  <conditionalFormatting sqref="J1:J44">
    <cfRule type="cellIs" dxfId="3" priority="1" stopIfTrue="1" operator="equal">
      <formula>-90</formula>
    </cfRule>
  </conditionalFormatting>
  <conditionalFormatting sqref="J3:J41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5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03.04 (v2)</vt:lpstr>
      <vt:lpstr>03.04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2024-03-15T17:27:44Z</cp:lastPrinted>
  <dcterms:created xsi:type="dcterms:W3CDTF">2010-01-10T05:59:46Z</dcterms:created>
  <dcterms:modified xsi:type="dcterms:W3CDTF">2024-03-15T17:29:22Z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