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208" documentId="8_{0FEF1B53-B1E5-4532-A73E-469946348195}" xr6:coauthVersionLast="47" xr6:coauthVersionMax="47" xr10:uidLastSave="{4D450F24-48A3-4F9C-BFD5-CEACC6D4867F}"/>
  <bookViews>
    <workbookView xWindow="28680" yWindow="-120" windowWidth="29040" windowHeight="16440" activeTab="2" xr2:uid="{00000000-000D-0000-FFFF-FFFF00000000}"/>
  </bookViews>
  <sheets>
    <sheet name="Sheet2" sheetId="18" r:id="rId1"/>
    <sheet name="02.28 (v2)" sheetId="12" r:id="rId2"/>
    <sheet name="02.28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5" l="1"/>
  <c r="K3" i="15"/>
  <c r="I9" i="15"/>
  <c r="J9" i="15" s="1"/>
  <c r="I6" i="15"/>
  <c r="J6" i="15" s="1"/>
  <c r="I5" i="15"/>
  <c r="I4" i="15"/>
  <c r="J4" i="15" s="1"/>
  <c r="I3" i="15"/>
  <c r="J3" i="15" s="1"/>
  <c r="Z41" i="15"/>
  <c r="K4" i="15"/>
  <c r="K5" i="15"/>
  <c r="Y5" i="15"/>
  <c r="X5" i="15"/>
  <c r="Y4" i="15"/>
  <c r="X4" i="15"/>
  <c r="W41" i="15"/>
  <c r="J7" i="15"/>
  <c r="J8" i="15"/>
  <c r="J10" i="15"/>
  <c r="D9" i="15"/>
  <c r="D4" i="15"/>
  <c r="D5" i="15"/>
  <c r="D6" i="15"/>
  <c r="D3" i="15"/>
  <c r="C9" i="15"/>
  <c r="C4" i="15"/>
  <c r="C5" i="15"/>
  <c r="C6" i="15"/>
  <c r="C3" i="15"/>
  <c r="P11" i="14"/>
  <c r="P8" i="14"/>
  <c r="P7" i="14"/>
  <c r="P6" i="14"/>
  <c r="P5" i="14"/>
  <c r="M12" i="14"/>
  <c r="M10" i="14"/>
  <c r="M9" i="14"/>
  <c r="D50" i="14"/>
  <c r="D49" i="14"/>
  <c r="D54" i="14" s="1"/>
  <c r="J5" i="14"/>
  <c r="J6" i="14"/>
  <c r="J7" i="14"/>
  <c r="J8" i="14"/>
  <c r="J11" i="14"/>
  <c r="G5" i="14"/>
  <c r="G6" i="14"/>
  <c r="G7" i="14"/>
  <c r="G8" i="14"/>
  <c r="G11" i="14"/>
  <c r="S11" i="14"/>
  <c r="S8" i="14"/>
  <c r="S7" i="14"/>
  <c r="S6" i="14"/>
  <c r="S5" i="14"/>
  <c r="J5" i="15" l="1"/>
  <c r="Y41" i="15"/>
  <c r="X41" i="15"/>
  <c r="E3" i="15"/>
  <c r="H3" i="15" s="1"/>
  <c r="B3" i="15"/>
  <c r="A3" i="15"/>
  <c r="E4" i="15"/>
  <c r="H4" i="15" s="1"/>
  <c r="B4" i="15"/>
  <c r="A4" i="15"/>
  <c r="E5" i="15"/>
  <c r="H5" i="15" s="1"/>
  <c r="B5" i="15"/>
  <c r="A5" i="15"/>
  <c r="B7" i="15"/>
  <c r="A7" i="15"/>
  <c r="B8" i="15"/>
  <c r="A8" i="15"/>
  <c r="E9" i="15"/>
  <c r="H9" i="15" s="1"/>
  <c r="B9" i="15"/>
  <c r="A9" i="15"/>
  <c r="R14" i="15"/>
  <c r="O14" i="15"/>
  <c r="N14" i="15"/>
  <c r="M14" i="15"/>
  <c r="L14" i="15"/>
  <c r="K14" i="15"/>
  <c r="J14" i="15"/>
  <c r="E14" i="15"/>
  <c r="H14" i="15" s="1"/>
  <c r="C14" i="15"/>
  <c r="B14" i="15"/>
  <c r="A14" i="15"/>
  <c r="M16" i="14"/>
  <c r="J16" i="14"/>
  <c r="G16" i="14"/>
  <c r="F16" i="14"/>
  <c r="E16" i="14"/>
  <c r="D16" i="14"/>
  <c r="C16" i="14"/>
  <c r="B16" i="14"/>
  <c r="A16" i="14"/>
  <c r="S16" i="14" s="1"/>
  <c r="M15" i="14"/>
  <c r="J15" i="14"/>
  <c r="G15" i="14"/>
  <c r="F15" i="14"/>
  <c r="E15" i="14"/>
  <c r="D15" i="14"/>
  <c r="C15" i="14"/>
  <c r="B15" i="14"/>
  <c r="A15" i="14"/>
  <c r="S15" i="14" s="1"/>
  <c r="M14" i="14"/>
  <c r="J14" i="14"/>
  <c r="G14" i="14"/>
  <c r="F14" i="14"/>
  <c r="E14" i="14"/>
  <c r="D14" i="14"/>
  <c r="C14" i="14"/>
  <c r="B14" i="14"/>
  <c r="A14" i="14"/>
  <c r="S14" i="14" s="1"/>
  <c r="M13" i="14"/>
  <c r="J13" i="14"/>
  <c r="G13" i="14"/>
  <c r="F13" i="14"/>
  <c r="E13" i="14"/>
  <c r="D13" i="14"/>
  <c r="C13" i="14"/>
  <c r="B13" i="14"/>
  <c r="A13" i="14"/>
  <c r="S13" i="14" s="1"/>
  <c r="S16" i="12"/>
  <c r="S15" i="12"/>
  <c r="S14" i="12"/>
  <c r="S13" i="12"/>
  <c r="S11" i="12"/>
  <c r="S8" i="12"/>
  <c r="S7" i="12"/>
  <c r="S6" i="12"/>
  <c r="S5" i="12"/>
  <c r="R11" i="15"/>
  <c r="R12" i="15"/>
  <c r="R13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6" i="15"/>
  <c r="B10" i="15"/>
  <c r="B11" i="15"/>
  <c r="B12" i="15"/>
  <c r="B13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A1" i="14"/>
  <c r="J38" i="15"/>
  <c r="J37" i="15"/>
  <c r="A6" i="15"/>
  <c r="E6" i="15"/>
  <c r="H6" i="15" s="1"/>
  <c r="A10" i="15"/>
  <c r="A11" i="15"/>
  <c r="C11" i="15"/>
  <c r="E11" i="15"/>
  <c r="H11" i="15" s="1"/>
  <c r="J11" i="15"/>
  <c r="K11" i="15"/>
  <c r="L11" i="15"/>
  <c r="M11" i="15"/>
  <c r="N11" i="15"/>
  <c r="O11" i="15"/>
  <c r="A12" i="15"/>
  <c r="C12" i="15"/>
  <c r="E12" i="15"/>
  <c r="H12" i="15" s="1"/>
  <c r="J12" i="15"/>
  <c r="K12" i="15"/>
  <c r="L12" i="15"/>
  <c r="M12" i="15"/>
  <c r="N12" i="15"/>
  <c r="O12" i="15"/>
  <c r="A13" i="15"/>
  <c r="C13" i="15"/>
  <c r="E13" i="15"/>
  <c r="H13" i="15" s="1"/>
  <c r="J13" i="15"/>
  <c r="K13" i="15"/>
  <c r="L13" i="15"/>
  <c r="M13" i="15"/>
  <c r="N13" i="15"/>
  <c r="O13" i="15"/>
  <c r="A15" i="15"/>
  <c r="C15" i="15"/>
  <c r="E15" i="15"/>
  <c r="H15" i="15" s="1"/>
  <c r="J15" i="15"/>
  <c r="K15" i="15"/>
  <c r="L15" i="15"/>
  <c r="M15" i="15"/>
  <c r="N15" i="15"/>
  <c r="O15" i="15"/>
  <c r="A16" i="15"/>
  <c r="C16" i="15"/>
  <c r="E16" i="15"/>
  <c r="H16" i="15" s="1"/>
  <c r="J16" i="15"/>
  <c r="K16" i="15"/>
  <c r="L16" i="15"/>
  <c r="M16" i="15"/>
  <c r="N16" i="15"/>
  <c r="O16" i="15"/>
  <c r="A17" i="15"/>
  <c r="C17" i="15"/>
  <c r="E17" i="15"/>
  <c r="H17" i="15" s="1"/>
  <c r="J17" i="15"/>
  <c r="K17" i="15"/>
  <c r="L17" i="15"/>
  <c r="M17" i="15"/>
  <c r="N17" i="15"/>
  <c r="O17" i="15"/>
  <c r="A18" i="15"/>
  <c r="C18" i="15"/>
  <c r="E18" i="15"/>
  <c r="H18" i="15" s="1"/>
  <c r="J18" i="15"/>
  <c r="K18" i="15"/>
  <c r="L18" i="15"/>
  <c r="M18" i="15"/>
  <c r="N18" i="15"/>
  <c r="O18" i="15"/>
  <c r="A19" i="15"/>
  <c r="C19" i="15"/>
  <c r="E19" i="15"/>
  <c r="H19" i="15" s="1"/>
  <c r="J19" i="15"/>
  <c r="K19" i="15"/>
  <c r="L19" i="15"/>
  <c r="M19" i="15"/>
  <c r="N19" i="15"/>
  <c r="O19" i="15"/>
  <c r="A20" i="15"/>
  <c r="C20" i="15"/>
  <c r="E20" i="15"/>
  <c r="H20" i="15" s="1"/>
  <c r="J20" i="15"/>
  <c r="K20" i="15"/>
  <c r="L20" i="15"/>
  <c r="M20" i="15"/>
  <c r="N20" i="15"/>
  <c r="O20" i="15"/>
  <c r="A21" i="15"/>
  <c r="C21" i="15"/>
  <c r="E21" i="15"/>
  <c r="H21" i="15" s="1"/>
  <c r="J21" i="15"/>
  <c r="K21" i="15"/>
  <c r="L21" i="15"/>
  <c r="M21" i="15"/>
  <c r="N21" i="15"/>
  <c r="O21" i="15"/>
  <c r="A22" i="15"/>
  <c r="C22" i="15"/>
  <c r="E22" i="15"/>
  <c r="H22" i="15" s="1"/>
  <c r="J22" i="15"/>
  <c r="K22" i="15"/>
  <c r="L22" i="15"/>
  <c r="M22" i="15"/>
  <c r="N22" i="15"/>
  <c r="O22" i="15"/>
  <c r="A23" i="15"/>
  <c r="C23" i="15"/>
  <c r="E23" i="15"/>
  <c r="H23" i="15" s="1"/>
  <c r="J23" i="15"/>
  <c r="K23" i="15"/>
  <c r="L23" i="15"/>
  <c r="M23" i="15"/>
  <c r="N23" i="15"/>
  <c r="O23" i="15"/>
  <c r="A24" i="15"/>
  <c r="C24" i="15"/>
  <c r="E24" i="15"/>
  <c r="H24" i="15" s="1"/>
  <c r="J24" i="15"/>
  <c r="K24" i="15"/>
  <c r="L24" i="15"/>
  <c r="M24" i="15"/>
  <c r="N24" i="15"/>
  <c r="O24" i="15"/>
  <c r="A25" i="15"/>
  <c r="C25" i="15"/>
  <c r="E25" i="15"/>
  <c r="H25" i="15" s="1"/>
  <c r="J25" i="15"/>
  <c r="K25" i="15"/>
  <c r="L25" i="15"/>
  <c r="M25" i="15"/>
  <c r="N25" i="15"/>
  <c r="O25" i="15"/>
  <c r="A26" i="15"/>
  <c r="C26" i="15"/>
  <c r="E26" i="15"/>
  <c r="H26" i="15" s="1"/>
  <c r="J26" i="15"/>
  <c r="K26" i="15"/>
  <c r="L26" i="15"/>
  <c r="M26" i="15"/>
  <c r="N26" i="15"/>
  <c r="O26" i="15"/>
  <c r="A27" i="15"/>
  <c r="C27" i="15"/>
  <c r="E27" i="15"/>
  <c r="H27" i="15" s="1"/>
  <c r="J27" i="15"/>
  <c r="K27" i="15"/>
  <c r="L27" i="15"/>
  <c r="M27" i="15"/>
  <c r="N27" i="15"/>
  <c r="O27" i="15"/>
  <c r="A28" i="15"/>
  <c r="C28" i="15"/>
  <c r="E28" i="15"/>
  <c r="H28" i="15" s="1"/>
  <c r="J28" i="15"/>
  <c r="K28" i="15"/>
  <c r="L28" i="15"/>
  <c r="M28" i="15"/>
  <c r="N28" i="15"/>
  <c r="O28" i="15"/>
  <c r="A29" i="15"/>
  <c r="C29" i="15"/>
  <c r="E29" i="15"/>
  <c r="H29" i="15" s="1"/>
  <c r="J29" i="15"/>
  <c r="K29" i="15"/>
  <c r="L29" i="15"/>
  <c r="M29" i="15"/>
  <c r="N29" i="15"/>
  <c r="O29" i="15"/>
  <c r="A30" i="15"/>
  <c r="C30" i="15"/>
  <c r="E30" i="15"/>
  <c r="H30" i="15" s="1"/>
  <c r="J30" i="15"/>
  <c r="K30" i="15"/>
  <c r="L30" i="15"/>
  <c r="M30" i="15"/>
  <c r="N30" i="15"/>
  <c r="O30" i="15"/>
  <c r="A31" i="15"/>
  <c r="C31" i="15"/>
  <c r="E31" i="15"/>
  <c r="H31" i="15" s="1"/>
  <c r="J31" i="15"/>
  <c r="K31" i="15"/>
  <c r="L31" i="15"/>
  <c r="M31" i="15"/>
  <c r="N31" i="15"/>
  <c r="O31" i="15"/>
  <c r="A32" i="15"/>
  <c r="C32" i="15"/>
  <c r="E32" i="15"/>
  <c r="H32" i="15" s="1"/>
  <c r="J32" i="15"/>
  <c r="K32" i="15"/>
  <c r="L32" i="15"/>
  <c r="M32" i="15"/>
  <c r="N32" i="15"/>
  <c r="O32" i="15"/>
  <c r="A33" i="15"/>
  <c r="C33" i="15"/>
  <c r="E33" i="15"/>
  <c r="H33" i="15" s="1"/>
  <c r="J33" i="15"/>
  <c r="K33" i="15"/>
  <c r="L33" i="15"/>
  <c r="M33" i="15"/>
  <c r="N33" i="15"/>
  <c r="O33" i="15"/>
  <c r="A34" i="15"/>
  <c r="C34" i="15"/>
  <c r="E34" i="15"/>
  <c r="H34" i="15" s="1"/>
  <c r="J34" i="15"/>
  <c r="K34" i="15"/>
  <c r="L34" i="15"/>
  <c r="M34" i="15"/>
  <c r="N34" i="15"/>
  <c r="O34" i="15"/>
  <c r="A35" i="15"/>
  <c r="C35" i="15"/>
  <c r="E35" i="15"/>
  <c r="H35" i="15" s="1"/>
  <c r="J35" i="15"/>
  <c r="K35" i="15"/>
  <c r="L35" i="15"/>
  <c r="M35" i="15"/>
  <c r="N35" i="15"/>
  <c r="O35" i="15"/>
  <c r="A36" i="15"/>
  <c r="C36" i="15"/>
  <c r="E36" i="15"/>
  <c r="H36" i="15" s="1"/>
  <c r="J36" i="15"/>
  <c r="K36" i="15"/>
  <c r="L36" i="15"/>
  <c r="M36" i="15"/>
  <c r="N36" i="15"/>
  <c r="O36" i="15"/>
  <c r="A17" i="14"/>
  <c r="B17" i="14"/>
  <c r="C17" i="14"/>
  <c r="D17" i="14"/>
  <c r="E17" i="14"/>
  <c r="F17" i="14"/>
  <c r="A18" i="14"/>
  <c r="B18" i="14"/>
  <c r="C18" i="14"/>
  <c r="D18" i="14"/>
  <c r="E18" i="14"/>
  <c r="F18" i="14"/>
  <c r="A19" i="14"/>
  <c r="B19" i="14"/>
  <c r="C19" i="14"/>
  <c r="D19" i="14"/>
  <c r="E19" i="14"/>
  <c r="F19" i="14"/>
  <c r="A20" i="14"/>
  <c r="B20" i="14"/>
  <c r="C20" i="14"/>
  <c r="D20" i="14"/>
  <c r="E20" i="14"/>
  <c r="F20" i="14"/>
  <c r="A21" i="14"/>
  <c r="B21" i="14"/>
  <c r="C21" i="14"/>
  <c r="D21" i="14"/>
  <c r="E21" i="14"/>
  <c r="F21" i="14"/>
  <c r="A22" i="14"/>
  <c r="B22" i="14"/>
  <c r="C22" i="14"/>
  <c r="D22" i="14"/>
  <c r="E22" i="14"/>
  <c r="F22" i="14"/>
  <c r="A23" i="14"/>
  <c r="B23" i="14"/>
  <c r="C23" i="14"/>
  <c r="D23" i="14"/>
  <c r="E23" i="14"/>
  <c r="F23" i="14"/>
  <c r="A24" i="14"/>
  <c r="B24" i="14"/>
  <c r="C24" i="14"/>
  <c r="D24" i="14"/>
  <c r="E24" i="14"/>
  <c r="F24" i="14"/>
  <c r="A25" i="14"/>
  <c r="B25" i="14"/>
  <c r="C25" i="14"/>
  <c r="D25" i="14"/>
  <c r="E25" i="14"/>
  <c r="F25" i="14"/>
  <c r="A26" i="14"/>
  <c r="B26" i="14"/>
  <c r="C26" i="14"/>
  <c r="D26" i="14"/>
  <c r="E26" i="14"/>
  <c r="F26" i="14"/>
  <c r="A27" i="14"/>
  <c r="B27" i="14"/>
  <c r="C27" i="14"/>
  <c r="D27" i="14"/>
  <c r="E27" i="14"/>
  <c r="F27" i="14"/>
  <c r="A28" i="14"/>
  <c r="B28" i="14"/>
  <c r="C28" i="14"/>
  <c r="D28" i="14"/>
  <c r="E28" i="14"/>
  <c r="F28" i="14"/>
  <c r="A29" i="14"/>
  <c r="B29" i="14"/>
  <c r="C29" i="14"/>
  <c r="D29" i="14"/>
  <c r="E29" i="14"/>
  <c r="F29" i="14"/>
  <c r="A30" i="14"/>
  <c r="B30" i="14"/>
  <c r="C30" i="14"/>
  <c r="D30" i="14"/>
  <c r="E30" i="14"/>
  <c r="F30" i="14"/>
  <c r="A31" i="14"/>
  <c r="B31" i="14"/>
  <c r="C31" i="14"/>
  <c r="D31" i="14"/>
  <c r="E31" i="14"/>
  <c r="F31" i="14"/>
  <c r="A32" i="14"/>
  <c r="B32" i="14"/>
  <c r="C32" i="14"/>
  <c r="D32" i="14"/>
  <c r="E32" i="14"/>
  <c r="F32" i="14"/>
  <c r="A33" i="14"/>
  <c r="B33" i="14"/>
  <c r="C33" i="14"/>
  <c r="D33" i="14"/>
  <c r="E33" i="14"/>
  <c r="F33" i="14"/>
  <c r="A34" i="14"/>
  <c r="B34" i="14"/>
  <c r="C34" i="14"/>
  <c r="D34" i="14"/>
  <c r="E34" i="14"/>
  <c r="F34" i="14"/>
  <c r="A35" i="14"/>
  <c r="B35" i="14"/>
  <c r="C35" i="14"/>
  <c r="D35" i="14"/>
  <c r="E35" i="14"/>
  <c r="F35" i="14"/>
  <c r="A36" i="14"/>
  <c r="B36" i="14"/>
  <c r="C36" i="14"/>
  <c r="D36" i="14"/>
  <c r="E36" i="14"/>
  <c r="F36" i="14"/>
  <c r="A37" i="14"/>
  <c r="B37" i="14"/>
  <c r="C37" i="14"/>
  <c r="D37" i="14"/>
  <c r="E37" i="14"/>
  <c r="F37" i="14"/>
  <c r="A38" i="14"/>
  <c r="B38" i="14"/>
  <c r="C38" i="14"/>
  <c r="D38" i="14"/>
  <c r="E38" i="14"/>
  <c r="F38" i="14"/>
  <c r="Q41" i="15" l="1"/>
  <c r="P41" i="15"/>
  <c r="G41" i="15"/>
  <c r="F41" i="15"/>
  <c r="J39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l="1"/>
  <c r="R43" i="15"/>
  <c r="S20" i="14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X51" i="14"/>
  <c r="W51" i="14"/>
  <c r="V51" i="14"/>
  <c r="U51" i="14"/>
  <c r="T51" i="14"/>
  <c r="R51" i="14"/>
  <c r="Q51" i="14"/>
  <c r="P51" i="14"/>
  <c r="R49" i="14"/>
  <c r="Q49" i="14"/>
  <c r="P49" i="14"/>
  <c r="X48" i="14"/>
  <c r="W48" i="14"/>
  <c r="V48" i="14"/>
  <c r="U48" i="14"/>
  <c r="T48" i="14"/>
  <c r="M48" i="14"/>
  <c r="J48" i="14"/>
  <c r="G48" i="14"/>
  <c r="M46" i="14"/>
  <c r="J46" i="14"/>
  <c r="G46" i="14"/>
  <c r="S38" i="14"/>
  <c r="M38" i="14"/>
  <c r="J38" i="14"/>
  <c r="G38" i="14"/>
  <c r="S37" i="14"/>
  <c r="M37" i="14"/>
  <c r="J37" i="14"/>
  <c r="G37" i="14"/>
  <c r="S36" i="14"/>
  <c r="M36" i="14"/>
  <c r="J36" i="14"/>
  <c r="G36" i="14"/>
  <c r="S35" i="14"/>
  <c r="M35" i="14"/>
  <c r="J35" i="14"/>
  <c r="G35" i="14"/>
  <c r="S34" i="14"/>
  <c r="M34" i="14"/>
  <c r="J34" i="14"/>
  <c r="G34" i="14"/>
  <c r="S33" i="14"/>
  <c r="M33" i="14"/>
  <c r="J33" i="14"/>
  <c r="G33" i="14"/>
  <c r="S32" i="14"/>
  <c r="M32" i="14"/>
  <c r="J32" i="14"/>
  <c r="G32" i="14"/>
  <c r="S31" i="14"/>
  <c r="M31" i="14"/>
  <c r="J31" i="14"/>
  <c r="G31" i="14"/>
  <c r="S30" i="14"/>
  <c r="M30" i="14"/>
  <c r="J30" i="14"/>
  <c r="G30" i="14"/>
  <c r="S29" i="14"/>
  <c r="M29" i="14"/>
  <c r="J29" i="14"/>
  <c r="G29" i="14"/>
  <c r="S28" i="14"/>
  <c r="M28" i="14"/>
  <c r="J28" i="14"/>
  <c r="G28" i="14"/>
  <c r="S27" i="14"/>
  <c r="M27" i="14"/>
  <c r="J27" i="14"/>
  <c r="G2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S18" i="12"/>
  <c r="S17" i="12"/>
  <c r="Q49" i="12"/>
  <c r="J48" i="12"/>
  <c r="R49" i="12"/>
  <c r="P49" i="12"/>
  <c r="X48" i="12"/>
  <c r="W48" i="12"/>
  <c r="V48" i="12"/>
  <c r="U48" i="12"/>
  <c r="T48" i="12"/>
  <c r="M48" i="12"/>
  <c r="G48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O54" i="14" l="1"/>
  <c r="J51" i="14"/>
  <c r="G51" i="14"/>
  <c r="M51" i="14"/>
  <c r="T54" i="14"/>
  <c r="G54" i="14" l="1"/>
</calcChain>
</file>

<file path=xl/sharedStrings.xml><?xml version="1.0" encoding="utf-8"?>
<sst xmlns="http://schemas.openxmlformats.org/spreadsheetml/2006/main" count="819" uniqueCount="126">
  <si>
    <t>Time</t>
  </si>
  <si>
    <t>Tour</t>
  </si>
  <si>
    <t>#</t>
  </si>
  <si>
    <t>VIP</t>
  </si>
  <si>
    <t>Public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</si>
  <si>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</si>
  <si>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</si>
  <si>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</si>
  <si>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</si>
  <si>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</si>
  <si>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</si>
  <si>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</si>
  <si>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</si>
  <si>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</si>
  <si>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</si>
  <si>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</si>
  <si>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</si>
  <si>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</si>
  <si>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</si>
  <si>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Notes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</si>
  <si>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</si>
  <si>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</si>
  <si>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</si>
  <si>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</si>
  <si>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</si>
  <si>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</si>
  <si>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</si>
  <si>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</si>
  <si>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</si>
  <si>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</si>
  <si>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</si>
  <si>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</si>
  <si>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</si>
  <si>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</si>
  <si>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</si>
  <si>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</si>
  <si>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</si>
  <si>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</si>
  <si>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</si>
  <si>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</si>
  <si>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</si>
  <si>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</si>
  <si>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</si>
  <si>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</si>
  <si>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</si>
  <si>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</si>
  <si>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</si>
  <si>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</si>
  <si>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</si>
  <si>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</si>
  <si>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</si>
  <si>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</si>
  <si>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</si>
  <si>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</si>
  <si>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</si>
  <si>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</si>
  <si>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</si>
  <si>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</si>
  <si>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</si>
  <si>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</si>
  <si>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</si>
  <si>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</si>
  <si>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</si>
  <si>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</si>
  <si>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</si>
  <si>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</si>
  <si>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</si>
  <si>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</si>
  <si>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</si>
  <si>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</si>
  <si>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</si>
  <si>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</si>
  <si>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Suzanne</t>
  </si>
  <si>
    <t>1</t>
  </si>
  <si>
    <t>5</t>
  </si>
  <si>
    <t>2</t>
  </si>
  <si>
    <t>6</t>
  </si>
  <si>
    <t>3</t>
  </si>
  <si>
    <t>7</t>
  </si>
  <si>
    <t>4</t>
  </si>
  <si>
    <t>8</t>
  </si>
  <si>
    <t>Captain</t>
  </si>
  <si>
    <t>Breaks</t>
  </si>
  <si>
    <t>9</t>
  </si>
  <si>
    <t>13</t>
  </si>
  <si>
    <t>10</t>
  </si>
  <si>
    <t>14</t>
  </si>
  <si>
    <t>11</t>
  </si>
  <si>
    <t>15</t>
  </si>
  <si>
    <t>12</t>
  </si>
  <si>
    <t>16</t>
  </si>
  <si>
    <t>greeter</t>
  </si>
  <si>
    <t>Will Call</t>
  </si>
  <si>
    <t>Name</t>
  </si>
  <si>
    <t>Left By</t>
  </si>
  <si>
    <t>Monday, February 26th</t>
  </si>
  <si>
    <t>Jerry</t>
  </si>
  <si>
    <t>Sammye</t>
  </si>
  <si>
    <t>Village Travel - YM</t>
  </si>
  <si>
    <t>Individual Photos / 1 copy per person</t>
  </si>
  <si>
    <t>Danby Appliances - BD</t>
  </si>
  <si>
    <t>1 Group Photo/1 copy per person</t>
  </si>
  <si>
    <t>Todd</t>
  </si>
  <si>
    <t>RS&amp;H</t>
  </si>
  <si>
    <t>See Notes</t>
  </si>
  <si>
    <t>Maria/Todd</t>
  </si>
  <si>
    <t>Joanie</t>
  </si>
  <si>
    <t>Diane T</t>
  </si>
  <si>
    <t>T&amp;D - Channell (6:15-9:15)</t>
  </si>
  <si>
    <t>Charlie</t>
  </si>
  <si>
    <t xml:space="preserve">Group Photo per person </t>
  </si>
  <si>
    <r>
      <rPr>
        <sz val="7"/>
        <color theme="1"/>
        <rFont val="Calibri"/>
        <family val="2"/>
        <scheme val="minor"/>
      </rPr>
      <t>See Notes</t>
    </r>
    <r>
      <rPr>
        <b/>
        <sz val="8"/>
        <color theme="1"/>
        <rFont val="Calibri"/>
        <family val="2"/>
        <scheme val="minor"/>
      </rPr>
      <t xml:space="preserve">
Group Photo per person </t>
    </r>
  </si>
  <si>
    <t>Regular Hours</t>
  </si>
  <si>
    <t>After Hours</t>
  </si>
  <si>
    <t>3372, 3373,3374- test photos. 
3378 dark photo</t>
  </si>
  <si>
    <r>
      <t>Group VIP photo → [NE GAP];</t>
    </r>
    <r>
      <rPr>
        <sz val="7"/>
        <color theme="0" tint="-0.499984740745262"/>
        <rFont val="Calibri"/>
        <family val="2"/>
      </rPr>
      <t xml:space="preserve"> i would print 2612</t>
    </r>
    <r>
      <rPr>
        <sz val="7"/>
        <color theme="1"/>
        <rFont val="Calibri"/>
        <family val="2"/>
      </rPr>
      <t xml:space="preserve">
Print → one 5x7 / person </t>
    </r>
    <r>
      <rPr>
        <b/>
        <sz val="7"/>
        <color theme="1"/>
        <rFont val="Calibri"/>
        <family val="2"/>
      </rPr>
      <t xml:space="preserve">
Printed 41; Rastered 2612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</si>
  <si>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11 ; Rastered 2616</t>
    </r>
  </si>
  <si>
    <r>
      <t xml:space="preserve">SEE BELOW
</t>
    </r>
    <r>
      <rPr>
        <sz val="7"/>
        <color theme="1"/>
        <rFont val="Calibri"/>
        <family val="2"/>
      </rPr>
      <t xml:space="preserve">Group VIP photo → [NE GAP]; 
Print → one 5x7 / person 
</t>
    </r>
    <r>
      <rPr>
        <b/>
        <sz val="7"/>
        <color theme="1"/>
        <rFont val="Calibri"/>
        <family val="2"/>
      </rPr>
      <t>Printed 42, 39; Rastered 2619, 2624.</t>
    </r>
  </si>
  <si>
    <r>
      <t xml:space="preserve">BYPASS PHOTO-OP (sammy made sure they knew it wasnt part of the tour.)
</t>
    </r>
    <r>
      <rPr>
        <b/>
        <sz val="7"/>
        <color theme="6" tint="-0.499984740745262"/>
        <rFont val="Calibri"/>
        <family val="2"/>
      </rPr>
      <t>1 digital-only</t>
    </r>
  </si>
  <si>
    <r>
      <t xml:space="preserve">&lt;&lt; 2 additional sheets sold on POS:  </t>
    </r>
    <r>
      <rPr>
        <sz val="11"/>
        <color rgb="FFFF0000"/>
        <rFont val="Calibri"/>
        <family val="2"/>
        <scheme val="minor"/>
      </rPr>
      <t>duplicates should =4?
    (11+6) - 2stolen = 9+6, but sold 10+2</t>
    </r>
  </si>
  <si>
    <r>
      <t xml:space="preserve">#3394 &amp; 3399 were stolen
</t>
    </r>
    <r>
      <rPr>
        <b/>
        <sz val="7"/>
        <rFont val="Calibri"/>
        <family val="2"/>
      </rPr>
      <t>printed 1 additional @ time</t>
    </r>
  </si>
  <si>
    <t>Group VIP photo → [NE GAP]; i would print 2612
Print → one 5x7 / person 
Printed 41; Rastered 2612</t>
  </si>
  <si>
    <t>Group VIP photo → [NE GAP]; 
Print → one 5x7 / person 
Printed 11 ; Rastered 2616</t>
  </si>
  <si>
    <t>SEE BELOW
Group VIP photo → [NE GAP]; 
Print → one 5x7 / person 
Printed 42, 39; Rastered 2619, 2624.</t>
  </si>
  <si>
    <t>.+2 stolen, +1 dig only = 19</t>
  </si>
  <si>
    <t>40printed - 19 waste sheets = 21
.-1x(+1) = 21
POS = 21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</si>
</sst>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7"/>
      <color rgb="FF999999"/>
      <name val="Calibri"/>
      <family val="2"/>
    </font>
    <font>
      <sz val="7"/>
      <color theme="1"/>
      <name val="Arial"/>
      <family val="2"/>
    </font>
    <font>
      <b/>
      <sz val="7"/>
      <color rgb="FFFF0000"/>
      <name val="Calibri"/>
      <family val="2"/>
    </font>
    <font>
      <b/>
      <sz val="7"/>
      <color theme="1"/>
      <name val="Calibri"/>
      <family val="2"/>
    </font>
    <font>
      <b/>
      <sz val="9"/>
      <color theme="1" tint="0.499984740745262"/>
      <name val="Calibri"/>
      <family val="2"/>
      <scheme val="minor"/>
    </font>
    <font>
      <b/>
      <sz val="12"/>
      <name val="Showcard Gothic"/>
      <family val="5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Calibri"/>
      <family val="2"/>
    </font>
    <font>
      <sz val="11"/>
      <color theme="3" tint="0.59999389629810485"/>
      <name val="Calibri"/>
      <family val="2"/>
      <scheme val="minor"/>
    </font>
    <font>
      <sz val="7"/>
      <color theme="0" tint="-0.499984740745262"/>
      <name val="Calibri"/>
      <family val="2"/>
    </font>
    <font>
      <b/>
      <sz val="7"/>
      <color theme="6" tint="-0.499984740745262"/>
      <name val="Calibri"/>
      <family val="2"/>
    </font>
    <font>
      <sz val="11"/>
      <color theme="6" tint="-0.499984740745262"/>
      <name val="Calibri"/>
      <family val="2"/>
      <scheme val="minor"/>
    </font>
    <font>
      <b/>
      <sz val="7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5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0" fillId="2" borderId="0" xfId="0" applyFill="1"/>
    <xf numFmtId="0" fontId="10" fillId="0" borderId="0" xfId="0" applyFont="1" applyAlignment="1">
      <alignment vertical="center"/>
    </xf>
    <xf numFmtId="0" fontId="0" fillId="5" borderId="45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6" xfId="0" applyFont="1" applyFill="1" applyBorder="1" applyAlignment="1">
      <alignment horizontal="center" textRotation="90"/>
    </xf>
    <xf numFmtId="0" fontId="0" fillId="5" borderId="20" xfId="0" applyFill="1" applyBorder="1" applyAlignment="1">
      <alignment horizontal="center" wrapText="1"/>
    </xf>
    <xf numFmtId="0" fontId="7" fillId="5" borderId="46" xfId="0" applyFont="1" applyFill="1" applyBorder="1" applyAlignment="1">
      <alignment horizontal="center" textRotation="90"/>
    </xf>
    <xf numFmtId="0" fontId="14" fillId="5" borderId="47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textRotation="90"/>
    </xf>
    <xf numFmtId="49" fontId="0" fillId="4" borderId="33" xfId="0" applyNumberFormat="1" applyFill="1" applyBorder="1" applyAlignment="1">
      <alignment horizontal="right"/>
    </xf>
    <xf numFmtId="0" fontId="18" fillId="5" borderId="34" xfId="0" applyFont="1" applyFill="1" applyBorder="1" applyAlignment="1">
      <alignment horizontal="center" textRotation="90"/>
    </xf>
    <xf numFmtId="0" fontId="9" fillId="5" borderId="47" xfId="0" applyFont="1" applyFill="1" applyBorder="1" applyAlignment="1">
      <alignment horizontal="center"/>
    </xf>
    <xf numFmtId="20" fontId="10" fillId="6" borderId="47" xfId="0" applyNumberFormat="1" applyFont="1" applyFill="1" applyBorder="1" applyAlignment="1">
      <alignment horizontal="center" vertical="center"/>
    </xf>
    <xf numFmtId="0" fontId="7" fillId="5" borderId="50" xfId="0" applyFont="1" applyFill="1" applyBorder="1" applyAlignment="1">
      <alignment horizontal="center" textRotation="90"/>
    </xf>
    <xf numFmtId="0" fontId="7" fillId="5" borderId="25" xfId="0" applyFont="1" applyFill="1" applyBorder="1" applyAlignment="1">
      <alignment horizontal="center" textRotation="90"/>
    </xf>
    <xf numFmtId="20" fontId="4" fillId="6" borderId="46" xfId="0" applyNumberFormat="1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9" xfId="0" applyFill="1" applyBorder="1" applyAlignment="1">
      <alignment horizontal="center"/>
    </xf>
    <xf numFmtId="49" fontId="0" fillId="4" borderId="12" xfId="0" applyNumberFormat="1" applyFill="1" applyBorder="1" applyAlignment="1">
      <alignment horizontal="right"/>
    </xf>
    <xf numFmtId="49" fontId="0" fillId="4" borderId="13" xfId="0" applyNumberFormat="1" applyFill="1" applyBorder="1" applyAlignment="1">
      <alignment horizontal="right"/>
    </xf>
    <xf numFmtId="49" fontId="0" fillId="4" borderId="14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6" xfId="0" applyNumberFormat="1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wrapText="1"/>
    </xf>
    <xf numFmtId="20" fontId="10" fillId="7" borderId="47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6" xfId="0" applyFont="1" applyFill="1" applyBorder="1" applyAlignment="1">
      <alignment horizontal="center"/>
    </xf>
    <xf numFmtId="0" fontId="24" fillId="10" borderId="24" xfId="0" applyFont="1" applyFill="1" applyBorder="1" applyAlignment="1">
      <alignment horizontal="center"/>
    </xf>
    <xf numFmtId="0" fontId="24" fillId="12" borderId="36" xfId="0" applyFont="1" applyFill="1" applyBorder="1" applyAlignment="1">
      <alignment horizontal="center"/>
    </xf>
    <xf numFmtId="0" fontId="24" fillId="12" borderId="24" xfId="0" applyFont="1" applyFill="1" applyBorder="1" applyAlignment="1">
      <alignment horizontal="center"/>
    </xf>
    <xf numFmtId="49" fontId="0" fillId="9" borderId="46" xfId="0" applyNumberFormat="1" applyFill="1" applyBorder="1" applyAlignment="1">
      <alignment horizontal="center" vertical="center"/>
    </xf>
    <xf numFmtId="49" fontId="0" fillId="13" borderId="46" xfId="0" applyNumberFormat="1" applyFill="1" applyBorder="1" applyAlignment="1">
      <alignment horizontal="center" vertical="center"/>
    </xf>
    <xf numFmtId="0" fontId="21" fillId="8" borderId="55" xfId="0" applyFont="1" applyFill="1" applyBorder="1" applyAlignment="1">
      <alignment horizontal="center" wrapText="1"/>
    </xf>
    <xf numFmtId="0" fontId="21" fillId="11" borderId="55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23" fillId="4" borderId="23" xfId="0" applyFont="1" applyFill="1" applyBorder="1" applyAlignment="1">
      <alignment horizontal="center" wrapText="1"/>
    </xf>
    <xf numFmtId="0" fontId="5" fillId="4" borderId="23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25" fillId="4" borderId="37" xfId="0" applyFont="1" applyFill="1" applyBorder="1" applyAlignment="1">
      <alignment horizontal="center"/>
    </xf>
    <xf numFmtId="0" fontId="11" fillId="4" borderId="4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9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/>
    </xf>
    <xf numFmtId="0" fontId="6" fillId="14" borderId="45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4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/>
    </xf>
    <xf numFmtId="20" fontId="10" fillId="14" borderId="47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6" xfId="0" applyNumberFormat="1" applyFont="1" applyFill="1" applyBorder="1" applyAlignment="1">
      <alignment horizontal="center" vertical="center"/>
    </xf>
    <xf numFmtId="20" fontId="4" fillId="14" borderId="46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6" fillId="15" borderId="45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40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/>
    </xf>
    <xf numFmtId="49" fontId="0" fillId="15" borderId="46" xfId="0" applyNumberFormat="1" applyFill="1" applyBorder="1" applyAlignment="1">
      <alignment horizontal="center" vertical="center"/>
    </xf>
    <xf numFmtId="20" fontId="10" fillId="15" borderId="47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6" xfId="0" applyNumberFormat="1" applyFont="1" applyFill="1" applyBorder="1" applyAlignment="1">
      <alignment horizontal="center" vertical="center"/>
    </xf>
    <xf numFmtId="20" fontId="4" fillId="15" borderId="46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6" xfId="0" applyNumberForma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24" fillId="16" borderId="36" xfId="0" applyFont="1" applyFill="1" applyBorder="1" applyAlignment="1">
      <alignment horizontal="center"/>
    </xf>
    <xf numFmtId="0" fontId="24" fillId="16" borderId="24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" fontId="0" fillId="9" borderId="46" xfId="0" applyNumberFormat="1" applyFill="1" applyBorder="1" applyAlignment="1">
      <alignment horizontal="center" vertical="center"/>
    </xf>
    <xf numFmtId="1" fontId="0" fillId="13" borderId="46" xfId="0" applyNumberFormat="1" applyFill="1" applyBorder="1" applyAlignment="1">
      <alignment horizontal="center" vertical="center"/>
    </xf>
    <xf numFmtId="1" fontId="0" fillId="16" borderId="46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" fontId="0" fillId="4" borderId="14" xfId="0" applyNumberForma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5" fillId="4" borderId="44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14" fillId="15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3" xfId="0" applyFont="1" applyFill="1" applyBorder="1" applyAlignment="1">
      <alignment horizontal="center"/>
    </xf>
    <xf numFmtId="0" fontId="27" fillId="5" borderId="45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60" xfId="0" applyFont="1" applyFill="1" applyBorder="1" applyAlignment="1">
      <alignment horizontal="center" vertical="center" wrapText="1"/>
    </xf>
    <xf numFmtId="0" fontId="33" fillId="6" borderId="61" xfId="0" applyFont="1" applyFill="1" applyBorder="1" applyAlignment="1">
      <alignment horizontal="center" vertical="center" wrapText="1"/>
    </xf>
    <xf numFmtId="0" fontId="32" fillId="19" borderId="60" xfId="0" applyFont="1" applyFill="1" applyBorder="1" applyAlignment="1">
      <alignment horizontal="center" vertical="center" wrapText="1"/>
    </xf>
    <xf numFmtId="1" fontId="32" fillId="19" borderId="60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6" fillId="7" borderId="42" xfId="0" applyFont="1" applyFill="1" applyBorder="1" applyAlignment="1">
      <alignment horizontal="center"/>
    </xf>
    <xf numFmtId="0" fontId="36" fillId="7" borderId="65" xfId="0" applyFont="1" applyFill="1" applyBorder="1" applyAlignment="1">
      <alignment horizontal="center"/>
    </xf>
    <xf numFmtId="0" fontId="3" fillId="20" borderId="42" xfId="0" applyFont="1" applyFill="1" applyBorder="1" applyAlignment="1">
      <alignment horizontal="center" vertical="center" textRotation="90"/>
    </xf>
    <xf numFmtId="0" fontId="3" fillId="4" borderId="43" xfId="0" applyFont="1" applyFill="1" applyBorder="1" applyAlignment="1">
      <alignment horizontal="center" vertical="center" textRotation="90"/>
    </xf>
    <xf numFmtId="0" fontId="3" fillId="20" borderId="65" xfId="0" applyFont="1" applyFill="1" applyBorder="1" applyAlignment="1">
      <alignment horizontal="center" vertical="center" textRotation="90"/>
    </xf>
    <xf numFmtId="0" fontId="37" fillId="21" borderId="38" xfId="0" applyFont="1" applyFill="1" applyBorder="1" applyAlignment="1">
      <alignment horizontal="center" vertical="center" textRotation="90"/>
    </xf>
    <xf numFmtId="0" fontId="3" fillId="9" borderId="44" xfId="0" applyFont="1" applyFill="1" applyBorder="1" applyAlignment="1">
      <alignment horizontal="center" vertical="center" textRotation="90"/>
    </xf>
    <xf numFmtId="0" fontId="3" fillId="22" borderId="42" xfId="0" applyFont="1" applyFill="1" applyBorder="1" applyAlignment="1">
      <alignment horizontal="center" vertical="center" textRotation="90"/>
    </xf>
    <xf numFmtId="0" fontId="3" fillId="22" borderId="43" xfId="0" applyFont="1" applyFill="1" applyBorder="1" applyAlignment="1">
      <alignment horizontal="center" vertical="center" textRotation="90"/>
    </xf>
    <xf numFmtId="0" fontId="3" fillId="22" borderId="65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22" borderId="66" xfId="0" applyFont="1" applyFill="1" applyBorder="1" applyAlignment="1">
      <alignment horizontal="center" vertical="center" textRotation="90"/>
    </xf>
    <xf numFmtId="0" fontId="3" fillId="22" borderId="44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9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5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9" fillId="5" borderId="3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40" fillId="5" borderId="2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5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5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6" xfId="0" applyFont="1" applyFill="1" applyBorder="1" applyAlignment="1">
      <alignment horizontal="center" vertical="center"/>
    </xf>
    <xf numFmtId="1" fontId="4" fillId="9" borderId="6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0" borderId="4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5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49" fontId="0" fillId="5" borderId="10" xfId="0" applyNumberFormat="1" applyFill="1" applyBorder="1" applyAlignment="1">
      <alignment horizontal="center" vertical="center"/>
    </xf>
    <xf numFmtId="0" fontId="16" fillId="5" borderId="17" xfId="0" applyFont="1" applyFill="1" applyBorder="1" applyAlignment="1">
      <alignment vertical="center"/>
    </xf>
    <xf numFmtId="1" fontId="38" fillId="5" borderId="10" xfId="0" applyNumberFormat="1" applyFont="1" applyFill="1" applyBorder="1" applyAlignment="1">
      <alignment horizontal="center" vertical="center"/>
    </xf>
    <xf numFmtId="1" fontId="38" fillId="5" borderId="16" xfId="0" applyNumberFormat="1" applyFon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" fontId="0" fillId="5" borderId="16" xfId="0" applyNumberForma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9" fillId="5" borderId="3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40" fillId="5" borderId="41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6" xfId="0" applyNumberFormat="1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1" fontId="19" fillId="20" borderId="69" xfId="0" applyNumberFormat="1" applyFont="1" applyFill="1" applyBorder="1" applyAlignment="1">
      <alignment horizontal="center" vertical="center"/>
    </xf>
    <xf numFmtId="0" fontId="37" fillId="21" borderId="55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9" fillId="22" borderId="56" xfId="0" applyFont="1" applyFill="1" applyBorder="1" applyAlignment="1">
      <alignment horizontal="center" vertical="center"/>
    </xf>
    <xf numFmtId="0" fontId="19" fillId="22" borderId="57" xfId="0" applyFont="1" applyFill="1" applyBorder="1" applyAlignment="1">
      <alignment horizontal="center" vertical="center"/>
    </xf>
    <xf numFmtId="0" fontId="19" fillId="22" borderId="69" xfId="0" applyFont="1" applyFill="1" applyBorder="1" applyAlignment="1">
      <alignment horizontal="center" vertical="center"/>
    </xf>
    <xf numFmtId="0" fontId="19" fillId="22" borderId="55" xfId="0" applyFont="1" applyFill="1" applyBorder="1" applyAlignment="1">
      <alignment horizontal="center" vertical="center"/>
    </xf>
    <xf numFmtId="0" fontId="19" fillId="22" borderId="40" xfId="0" applyFont="1" applyFill="1" applyBorder="1" applyAlignment="1">
      <alignment horizontal="center" vertical="center"/>
    </xf>
    <xf numFmtId="0" fontId="19" fillId="15" borderId="1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20" borderId="10" xfId="0" applyFont="1" applyFill="1" applyBorder="1" applyAlignment="1">
      <alignment horizontal="center" vertical="center" textRotation="90"/>
    </xf>
    <xf numFmtId="0" fontId="3" fillId="4" borderId="7" xfId="0" applyFont="1" applyFill="1" applyBorder="1" applyAlignment="1">
      <alignment horizontal="center" vertical="center" textRotation="90"/>
    </xf>
    <xf numFmtId="0" fontId="3" fillId="20" borderId="16" xfId="0" applyFont="1" applyFill="1" applyBorder="1" applyAlignment="1">
      <alignment horizontal="center" vertical="center" textRotation="90"/>
    </xf>
    <xf numFmtId="0" fontId="37" fillId="21" borderId="30" xfId="0" applyFont="1" applyFill="1" applyBorder="1" applyAlignment="1">
      <alignment horizontal="center" vertical="center" textRotation="90"/>
    </xf>
    <xf numFmtId="0" fontId="3" fillId="9" borderId="17" xfId="0" applyFont="1" applyFill="1" applyBorder="1" applyAlignment="1">
      <alignment horizontal="center" vertical="center" textRotation="90"/>
    </xf>
    <xf numFmtId="0" fontId="3" fillId="22" borderId="10" xfId="0" applyFont="1" applyFill="1" applyBorder="1" applyAlignment="1">
      <alignment horizontal="center" vertical="center" textRotation="90"/>
    </xf>
    <xf numFmtId="0" fontId="3" fillId="22" borderId="7" xfId="0" applyFont="1" applyFill="1" applyBorder="1" applyAlignment="1">
      <alignment horizontal="center" vertical="center" textRotation="90"/>
    </xf>
    <xf numFmtId="0" fontId="3" fillId="22" borderId="16" xfId="0" applyFont="1" applyFill="1" applyBorder="1" applyAlignment="1">
      <alignment horizontal="center" vertical="center" textRotation="90"/>
    </xf>
    <xf numFmtId="0" fontId="3" fillId="22" borderId="30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15" borderId="17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2" borderId="19" xfId="0" applyFont="1" applyFill="1" applyBorder="1"/>
    <xf numFmtId="0" fontId="0" fillId="0" borderId="0" xfId="0" applyAlignment="1">
      <alignment horizontal="left"/>
    </xf>
    <xf numFmtId="0" fontId="4" fillId="2" borderId="70" xfId="0" applyFont="1" applyFill="1" applyBorder="1" applyAlignment="1">
      <alignment horizontal="center"/>
    </xf>
    <xf numFmtId="0" fontId="4" fillId="2" borderId="71" xfId="0" applyFont="1" applyFill="1" applyBorder="1" applyAlignment="1">
      <alignment horizontal="center"/>
    </xf>
    <xf numFmtId="0" fontId="4" fillId="2" borderId="72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4" fillId="2" borderId="55" xfId="0" applyFont="1" applyFill="1" applyBorder="1"/>
    <xf numFmtId="20" fontId="4" fillId="3" borderId="56" xfId="0" applyNumberFormat="1" applyFont="1" applyFill="1" applyBorder="1" applyAlignment="1">
      <alignment horizontal="center"/>
    </xf>
    <xf numFmtId="0" fontId="4" fillId="8" borderId="57" xfId="0" applyFont="1" applyFill="1" applyBorder="1" applyAlignment="1">
      <alignment horizontal="center"/>
    </xf>
    <xf numFmtId="0" fontId="4" fillId="3" borderId="57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wrapText="1"/>
    </xf>
    <xf numFmtId="20" fontId="4" fillId="0" borderId="56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20" fontId="4" fillId="2" borderId="56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/>
    </xf>
    <xf numFmtId="49" fontId="4" fillId="0" borderId="5" xfId="0" applyNumberFormat="1" applyFont="1" applyBorder="1"/>
    <xf numFmtId="0" fontId="0" fillId="2" borderId="21" xfId="0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0" borderId="6" xfId="0" applyNumberFormat="1" applyFont="1" applyBorder="1" applyAlignment="1">
      <alignment wrapText="1"/>
    </xf>
    <xf numFmtId="49" fontId="4" fillId="2" borderId="6" xfId="0" applyNumberFormat="1" applyFont="1" applyFill="1" applyBorder="1"/>
    <xf numFmtId="49" fontId="4" fillId="2" borderId="9" xfId="0" applyNumberFormat="1" applyFont="1" applyFill="1" applyBorder="1"/>
    <xf numFmtId="49" fontId="4" fillId="0" borderId="7" xfId="0" applyNumberFormat="1" applyFont="1" applyBorder="1" applyAlignment="1">
      <alignment horizontal="left"/>
    </xf>
    <xf numFmtId="49" fontId="4" fillId="2" borderId="17" xfId="0" applyNumberFormat="1" applyFont="1" applyFill="1" applyBorder="1" applyAlignment="1">
      <alignment horizontal="left"/>
    </xf>
    <xf numFmtId="49" fontId="4" fillId="2" borderId="8" xfId="0" applyNumberFormat="1" applyFont="1" applyFill="1" applyBorder="1" applyAlignment="1">
      <alignment horizontal="left"/>
    </xf>
    <xf numFmtId="49" fontId="4" fillId="0" borderId="11" xfId="0" applyNumberFormat="1" applyFont="1" applyBorder="1"/>
    <xf numFmtId="49" fontId="4" fillId="0" borderId="6" xfId="0" applyNumberFormat="1" applyFont="1" applyBorder="1"/>
    <xf numFmtId="49" fontId="49" fillId="0" borderId="6" xfId="0" applyNumberFormat="1" applyFont="1" applyBorder="1"/>
    <xf numFmtId="49" fontId="4" fillId="2" borderId="67" xfId="0" applyNumberFormat="1" applyFont="1" applyFill="1" applyBorder="1" applyAlignment="1">
      <alignment horizontal="left"/>
    </xf>
    <xf numFmtId="49" fontId="4" fillId="0" borderId="67" xfId="0" applyNumberFormat="1" applyFont="1" applyBorder="1" applyAlignment="1">
      <alignment horizontal="left"/>
    </xf>
    <xf numFmtId="49" fontId="4" fillId="0" borderId="9" xfId="0" applyNumberFormat="1" applyFont="1" applyBorder="1"/>
    <xf numFmtId="49" fontId="4" fillId="2" borderId="7" xfId="0" applyNumberFormat="1" applyFont="1" applyFill="1" applyBorder="1" applyAlignment="1">
      <alignment horizontal="left"/>
    </xf>
    <xf numFmtId="49" fontId="49" fillId="0" borderId="17" xfId="0" applyNumberFormat="1" applyFont="1" applyBorder="1"/>
    <xf numFmtId="0" fontId="50" fillId="0" borderId="0" xfId="0" applyFont="1"/>
    <xf numFmtId="0" fontId="0" fillId="0" borderId="18" xfId="0" applyBorder="1"/>
    <xf numFmtId="0" fontId="0" fillId="0" borderId="59" xfId="0" applyBorder="1"/>
    <xf numFmtId="0" fontId="0" fillId="0" borderId="12" xfId="0" applyBorder="1"/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20" fontId="0" fillId="0" borderId="56" xfId="0" applyNumberForma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6" xfId="0" applyNumberFormat="1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" fontId="4" fillId="14" borderId="6" xfId="0" applyNumberFormat="1" applyFont="1" applyFill="1" applyBorder="1" applyAlignment="1">
      <alignment horizontal="center" vertical="center"/>
    </xf>
    <xf numFmtId="0" fontId="4" fillId="14" borderId="20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46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23" borderId="2" xfId="0" applyFont="1" applyFill="1" applyBorder="1" applyAlignment="1">
      <alignment horizontal="center" vertical="center"/>
    </xf>
    <xf numFmtId="0" fontId="3" fillId="23" borderId="42" xfId="0" applyFont="1" applyFill="1" applyBorder="1" applyAlignment="1">
      <alignment horizontal="center" vertical="center" textRotation="90"/>
    </xf>
    <xf numFmtId="0" fontId="19" fillId="23" borderId="56" xfId="0" applyFont="1" applyFill="1" applyBorder="1" applyAlignment="1">
      <alignment horizontal="center" vertical="center"/>
    </xf>
    <xf numFmtId="0" fontId="3" fillId="23" borderId="10" xfId="0" applyFont="1" applyFill="1" applyBorder="1" applyAlignment="1">
      <alignment horizontal="center" vertical="center" textRotation="90"/>
    </xf>
    <xf numFmtId="20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4" fillId="2" borderId="35" xfId="0" applyFont="1" applyFill="1" applyBorder="1"/>
    <xf numFmtId="0" fontId="4" fillId="3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0" fillId="0" borderId="4" xfId="0" applyNumberFormat="1" applyBorder="1" applyAlignment="1">
      <alignment horizontal="right"/>
    </xf>
    <xf numFmtId="49" fontId="0" fillId="0" borderId="67" xfId="0" applyNumberFormat="1" applyBorder="1"/>
    <xf numFmtId="49" fontId="52" fillId="0" borderId="67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8" xfId="0" applyBorder="1"/>
    <xf numFmtId="49" fontId="4" fillId="0" borderId="8" xfId="0" applyNumberFormat="1" applyFont="1" applyBorder="1"/>
    <xf numFmtId="49" fontId="4" fillId="2" borderId="8" xfId="0" applyNumberFormat="1" applyFont="1" applyFill="1" applyBorder="1"/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0" borderId="57" xfId="0" applyNumberFormat="1" applyFont="1" applyBorder="1"/>
    <xf numFmtId="49" fontId="48" fillId="0" borderId="4" xfId="0" applyNumberFormat="1" applyFont="1" applyBorder="1" applyAlignment="1">
      <alignment horizontal="right"/>
    </xf>
    <xf numFmtId="49" fontId="4" fillId="0" borderId="15" xfId="0" applyNumberFormat="1" applyFont="1" applyBorder="1"/>
    <xf numFmtId="49" fontId="48" fillId="2" borderId="3" xfId="0" applyNumberFormat="1" applyFont="1" applyFill="1" applyBorder="1" applyAlignment="1">
      <alignment horizontal="right"/>
    </xf>
    <xf numFmtId="49" fontId="40" fillId="0" borderId="10" xfId="0" applyNumberFormat="1" applyFont="1" applyBorder="1" applyAlignment="1">
      <alignment horizontal="right"/>
    </xf>
    <xf numFmtId="0" fontId="0" fillId="0" borderId="28" xfId="0" applyBorder="1"/>
    <xf numFmtId="49" fontId="4" fillId="0" borderId="7" xfId="0" applyNumberFormat="1" applyFont="1" applyBorder="1"/>
    <xf numFmtId="49" fontId="40" fillId="0" borderId="7" xfId="0" applyNumberFormat="1" applyFont="1" applyBorder="1"/>
    <xf numFmtId="49" fontId="4" fillId="0" borderId="67" xfId="0" applyNumberFormat="1" applyFont="1" applyBorder="1"/>
    <xf numFmtId="49" fontId="4" fillId="0" borderId="16" xfId="0" applyNumberFormat="1" applyFont="1" applyBorder="1"/>
    <xf numFmtId="49" fontId="48" fillId="0" borderId="7" xfId="0" applyNumberFormat="1" applyFont="1" applyBorder="1" applyAlignment="1">
      <alignment horizontal="right"/>
    </xf>
    <xf numFmtId="164" fontId="12" fillId="6" borderId="20" xfId="0" applyNumberFormat="1" applyFont="1" applyFill="1" applyBorder="1" applyAlignment="1">
      <alignment horizontal="center" vertical="center"/>
    </xf>
    <xf numFmtId="164" fontId="12" fillId="6" borderId="6" xfId="0" applyNumberFormat="1" applyFont="1" applyFill="1" applyBorder="1" applyAlignment="1">
      <alignment horizontal="center" vertical="center"/>
    </xf>
    <xf numFmtId="164" fontId="12" fillId="22" borderId="20" xfId="0" applyNumberFormat="1" applyFont="1" applyFill="1" applyBorder="1" applyAlignment="1">
      <alignment horizontal="center" vertical="center"/>
    </xf>
    <xf numFmtId="164" fontId="12" fillId="22" borderId="6" xfId="0" applyNumberFormat="1" applyFont="1" applyFill="1" applyBorder="1" applyAlignment="1">
      <alignment horizontal="center" vertical="center"/>
    </xf>
    <xf numFmtId="1" fontId="0" fillId="0" borderId="53" xfId="0" applyNumberFormat="1" applyBorder="1" applyAlignment="1">
      <alignment horizontal="center" vertical="center"/>
    </xf>
    <xf numFmtId="0" fontId="42" fillId="0" borderId="46" xfId="0" applyFont="1" applyBorder="1" applyAlignment="1">
      <alignment vertical="center" wrapText="1"/>
    </xf>
    <xf numFmtId="0" fontId="43" fillId="0" borderId="46" xfId="0" applyFont="1" applyBorder="1" applyAlignment="1">
      <alignment vertical="center" wrapText="1"/>
    </xf>
    <xf numFmtId="0" fontId="44" fillId="22" borderId="46" xfId="0" applyFont="1" applyFill="1" applyBorder="1" applyAlignment="1">
      <alignment vertical="center" wrapText="1"/>
    </xf>
    <xf numFmtId="1" fontId="0" fillId="6" borderId="2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6" xfId="0" applyNumberFormat="1" applyFill="1" applyBorder="1" applyAlignment="1">
      <alignment horizontal="center" vertical="center"/>
    </xf>
    <xf numFmtId="1" fontId="0" fillId="6" borderId="53" xfId="0" applyNumberFormat="1" applyFill="1" applyBorder="1" applyAlignment="1">
      <alignment horizontal="center" vertical="center"/>
    </xf>
    <xf numFmtId="0" fontId="51" fillId="6" borderId="46" xfId="0" applyFont="1" applyFill="1" applyBorder="1" applyAlignment="1">
      <alignment vertical="center" wrapText="1"/>
    </xf>
    <xf numFmtId="1" fontId="40" fillId="22" borderId="53" xfId="0" applyNumberFormat="1" applyFont="1" applyFill="1" applyBorder="1" applyAlignment="1">
      <alignment horizontal="center" vertical="center"/>
    </xf>
    <xf numFmtId="0" fontId="45" fillId="6" borderId="46" xfId="0" applyFont="1" applyFill="1" applyBorder="1" applyAlignment="1">
      <alignment vertical="center" wrapText="1"/>
    </xf>
    <xf numFmtId="1" fontId="4" fillId="23" borderId="2" xfId="0" applyNumberFormat="1" applyFont="1" applyFill="1" applyBorder="1" applyAlignment="1">
      <alignment horizontal="center" vertical="center"/>
    </xf>
    <xf numFmtId="0" fontId="44" fillId="22" borderId="53" xfId="0" applyFont="1" applyFill="1" applyBorder="1" applyAlignment="1">
      <alignment vertical="center" wrapText="1"/>
    </xf>
    <xf numFmtId="0" fontId="40" fillId="20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/>
    </xf>
    <xf numFmtId="0" fontId="47" fillId="2" borderId="32" xfId="0" applyFont="1" applyFill="1" applyBorder="1" applyAlignment="1">
      <alignment horizontal="center"/>
    </xf>
    <xf numFmtId="0" fontId="47" fillId="2" borderId="33" xfId="0" applyFont="1" applyFill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19" fillId="0" borderId="18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22" fillId="9" borderId="22" xfId="0" applyFont="1" applyFill="1" applyBorder="1" applyAlignment="1">
      <alignment horizontal="center" textRotation="90"/>
    </xf>
    <xf numFmtId="0" fontId="22" fillId="9" borderId="56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8" xfId="0" applyFont="1" applyFill="1" applyBorder="1" applyAlignment="1">
      <alignment horizontal="center" vertical="center" wrapText="1"/>
    </xf>
    <xf numFmtId="0" fontId="22" fillId="18" borderId="22" xfId="0" applyFont="1" applyFill="1" applyBorder="1" applyAlignment="1">
      <alignment horizontal="center" textRotation="90"/>
    </xf>
    <xf numFmtId="0" fontId="22" fillId="18" borderId="56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8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textRotation="90"/>
    </xf>
    <xf numFmtId="0" fontId="7" fillId="0" borderId="24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wrapText="1"/>
    </xf>
    <xf numFmtId="0" fontId="7" fillId="0" borderId="55" xfId="0" applyFont="1" applyBorder="1" applyAlignment="1">
      <alignment horizontal="center"/>
    </xf>
    <xf numFmtId="0" fontId="22" fillId="8" borderId="35" xfId="0" applyFont="1" applyFill="1" applyBorder="1" applyAlignment="1">
      <alignment horizontal="center" textRotation="90"/>
    </xf>
    <xf numFmtId="0" fontId="22" fillId="8" borderId="46" xfId="0" applyFont="1" applyFill="1" applyBorder="1" applyAlignment="1">
      <alignment horizontal="center" textRotation="90"/>
    </xf>
    <xf numFmtId="0" fontId="22" fillId="8" borderId="30" xfId="0" applyFont="1" applyFill="1" applyBorder="1" applyAlignment="1">
      <alignment horizontal="center" textRotation="90"/>
    </xf>
    <xf numFmtId="0" fontId="30" fillId="17" borderId="35" xfId="0" applyFont="1" applyFill="1" applyBorder="1" applyAlignment="1">
      <alignment horizontal="center" textRotation="90"/>
    </xf>
    <xf numFmtId="0" fontId="30" fillId="17" borderId="46" xfId="0" applyFont="1" applyFill="1" applyBorder="1" applyAlignment="1">
      <alignment horizontal="center" textRotation="90"/>
    </xf>
    <xf numFmtId="0" fontId="30" fillId="17" borderId="30" xfId="0" applyFont="1" applyFill="1" applyBorder="1" applyAlignment="1">
      <alignment horizontal="center" textRotation="90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 textRotation="90"/>
    </xf>
    <xf numFmtId="0" fontId="7" fillId="0" borderId="39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22" fillId="13" borderId="22" xfId="0" applyFont="1" applyFill="1" applyBorder="1" applyAlignment="1">
      <alignment horizontal="center" textRotation="90"/>
    </xf>
    <xf numFmtId="0" fontId="22" fillId="13" borderId="56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8" xfId="0" applyFont="1" applyFill="1" applyBorder="1" applyAlignment="1">
      <alignment horizontal="center" vertical="center" wrapText="1"/>
    </xf>
    <xf numFmtId="0" fontId="22" fillId="11" borderId="35" xfId="0" applyFont="1" applyFill="1" applyBorder="1" applyAlignment="1">
      <alignment horizontal="center" textRotation="90"/>
    </xf>
    <xf numFmtId="0" fontId="22" fillId="11" borderId="46" xfId="0" applyFont="1" applyFill="1" applyBorder="1" applyAlignment="1">
      <alignment horizontal="center" textRotation="90"/>
    </xf>
    <xf numFmtId="0" fontId="22" fillId="11" borderId="30" xfId="0" applyFont="1" applyFill="1" applyBorder="1" applyAlignment="1">
      <alignment horizontal="center" textRotation="90"/>
    </xf>
    <xf numFmtId="0" fontId="21" fillId="11" borderId="52" xfId="0" applyFont="1" applyFill="1" applyBorder="1" applyAlignment="1">
      <alignment horizontal="center" vertical="center"/>
    </xf>
    <xf numFmtId="0" fontId="21" fillId="11" borderId="58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textRotation="90"/>
    </xf>
    <xf numFmtId="0" fontId="7" fillId="0" borderId="50" xfId="0" applyFont="1" applyBorder="1" applyAlignment="1">
      <alignment horizontal="center" textRotation="90"/>
    </xf>
    <xf numFmtId="0" fontId="7" fillId="0" borderId="51" xfId="0" applyFont="1" applyBorder="1" applyAlignment="1">
      <alignment horizontal="center" textRotation="90"/>
    </xf>
    <xf numFmtId="0" fontId="19" fillId="0" borderId="1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textRotation="90"/>
    </xf>
    <xf numFmtId="0" fontId="7" fillId="0" borderId="22" xfId="0" applyFont="1" applyBorder="1" applyAlignment="1">
      <alignment horizontal="center" textRotation="90"/>
    </xf>
    <xf numFmtId="0" fontId="7" fillId="0" borderId="43" xfId="0" applyFont="1" applyBorder="1" applyAlignment="1">
      <alignment horizontal="center" textRotation="90"/>
    </xf>
    <xf numFmtId="0" fontId="7" fillId="0" borderId="23" xfId="0" applyFont="1" applyBorder="1" applyAlignment="1">
      <alignment horizontal="center" textRotation="90"/>
    </xf>
    <xf numFmtId="0" fontId="33" fillId="19" borderId="62" xfId="0" applyFont="1" applyFill="1" applyBorder="1" applyAlignment="1">
      <alignment horizontal="center" vertical="center" wrapText="1"/>
    </xf>
    <xf numFmtId="0" fontId="33" fillId="19" borderId="63" xfId="0" applyFont="1" applyFill="1" applyBorder="1" applyAlignment="1">
      <alignment horizontal="center" vertical="center" wrapText="1"/>
    </xf>
    <xf numFmtId="0" fontId="33" fillId="19" borderId="64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wrapText="1"/>
    </xf>
    <xf numFmtId="0" fontId="7" fillId="0" borderId="58" xfId="0" applyFont="1" applyBorder="1" applyAlignment="1">
      <alignment horizontal="center" wrapText="1"/>
    </xf>
    <xf numFmtId="0" fontId="21" fillId="8" borderId="52" xfId="0" applyFont="1" applyFill="1" applyBorder="1" applyAlignment="1">
      <alignment horizontal="center" wrapText="1"/>
    </xf>
    <xf numFmtId="0" fontId="21" fillId="8" borderId="58" xfId="0" applyFont="1" applyFill="1" applyBorder="1" applyAlignment="1">
      <alignment horizontal="center" wrapText="1"/>
    </xf>
    <xf numFmtId="0" fontId="28" fillId="17" borderId="52" xfId="0" applyFont="1" applyFill="1" applyBorder="1" applyAlignment="1">
      <alignment horizontal="center" vertical="center"/>
    </xf>
    <xf numFmtId="0" fontId="28" fillId="17" borderId="58" xfId="0" applyFont="1" applyFill="1" applyBorder="1" applyAlignment="1">
      <alignment horizontal="center" vertical="center"/>
    </xf>
    <xf numFmtId="0" fontId="43" fillId="0" borderId="53" xfId="0" applyFont="1" applyBorder="1" applyAlignment="1">
      <alignment vertical="center" wrapText="1"/>
    </xf>
    <xf numFmtId="0" fontId="43" fillId="0" borderId="47" xfId="0" applyFont="1" applyBorder="1" applyAlignment="1">
      <alignment vertical="center" wrapText="1"/>
    </xf>
    <xf numFmtId="0" fontId="43" fillId="0" borderId="50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textRotation="90"/>
    </xf>
    <xf numFmtId="0" fontId="3" fillId="0" borderId="47" xfId="0" applyFont="1" applyBorder="1" applyAlignment="1">
      <alignment horizontal="center" vertical="center" textRotation="90"/>
    </xf>
    <xf numFmtId="0" fontId="41" fillId="5" borderId="53" xfId="0" applyFont="1" applyFill="1" applyBorder="1" applyAlignment="1">
      <alignment vertical="center"/>
    </xf>
    <xf numFmtId="0" fontId="41" fillId="5" borderId="47" xfId="0" applyFont="1" applyFill="1" applyBorder="1" applyAlignment="1">
      <alignment vertical="center"/>
    </xf>
    <xf numFmtId="0" fontId="42" fillId="0" borderId="53" xfId="0" applyFont="1" applyBorder="1" applyAlignment="1">
      <alignment vertical="center" wrapText="1"/>
    </xf>
    <xf numFmtId="0" fontId="42" fillId="0" borderId="47" xfId="0" applyFont="1" applyBorder="1" applyAlignment="1">
      <alignment vertical="center" wrapText="1"/>
    </xf>
    <xf numFmtId="0" fontId="42" fillId="0" borderId="50" xfId="0" applyFont="1" applyBorder="1" applyAlignment="1">
      <alignment vertical="center" wrapText="1"/>
    </xf>
    <xf numFmtId="0" fontId="44" fillId="22" borderId="53" xfId="0" applyFont="1" applyFill="1" applyBorder="1" applyAlignment="1">
      <alignment vertical="center" wrapText="1"/>
    </xf>
    <xf numFmtId="0" fontId="44" fillId="22" borderId="47" xfId="0" applyFont="1" applyFill="1" applyBorder="1" applyAlignment="1">
      <alignment vertical="center" wrapText="1"/>
    </xf>
    <xf numFmtId="0" fontId="44" fillId="22" borderId="50" xfId="0" applyFont="1" applyFill="1" applyBorder="1" applyAlignment="1">
      <alignment vertical="center" wrapText="1"/>
    </xf>
    <xf numFmtId="0" fontId="43" fillId="0" borderId="53" xfId="0" applyFont="1" applyBorder="1" applyAlignment="1">
      <alignment horizontal="left" vertical="center" wrapText="1"/>
    </xf>
    <xf numFmtId="0" fontId="43" fillId="0" borderId="47" xfId="0" applyFont="1" applyBorder="1" applyAlignment="1">
      <alignment horizontal="left" vertical="center" wrapText="1"/>
    </xf>
    <xf numFmtId="0" fontId="51" fillId="6" borderId="53" xfId="0" applyFont="1" applyFill="1" applyBorder="1" applyAlignment="1">
      <alignment vertical="center" wrapText="1"/>
    </xf>
    <xf numFmtId="0" fontId="51" fillId="6" borderId="47" xfId="0" applyFont="1" applyFill="1" applyBorder="1" applyAlignment="1">
      <alignment vertical="center" wrapText="1"/>
    </xf>
    <xf numFmtId="0" fontId="51" fillId="6" borderId="50" xfId="0" applyFont="1" applyFill="1" applyBorder="1" applyAlignment="1">
      <alignment vertical="center" wrapText="1"/>
    </xf>
    <xf numFmtId="0" fontId="45" fillId="6" borderId="53" xfId="0" applyFont="1" applyFill="1" applyBorder="1" applyAlignment="1">
      <alignment vertical="center" wrapText="1"/>
    </xf>
    <xf numFmtId="0" fontId="45" fillId="6" borderId="47" xfId="0" applyFont="1" applyFill="1" applyBorder="1" applyAlignment="1">
      <alignment vertical="center" wrapText="1"/>
    </xf>
    <xf numFmtId="0" fontId="45" fillId="6" borderId="50" xfId="0" applyFont="1" applyFill="1" applyBorder="1" applyAlignment="1">
      <alignment vertical="center" wrapText="1"/>
    </xf>
    <xf numFmtId="0" fontId="43" fillId="14" borderId="53" xfId="0" applyFont="1" applyFill="1" applyBorder="1" applyAlignment="1">
      <alignment horizontal="left" vertical="center" wrapText="1"/>
    </xf>
    <xf numFmtId="0" fontId="43" fillId="14" borderId="47" xfId="0" applyFont="1" applyFill="1" applyBorder="1" applyAlignment="1">
      <alignment horizontal="left" vertical="center" wrapText="1"/>
    </xf>
    <xf numFmtId="0" fontId="41" fillId="2" borderId="59" xfId="0" applyFont="1" applyFill="1" applyBorder="1" applyAlignment="1">
      <alignment horizontal="left" vertical="top" wrapText="1"/>
    </xf>
    <xf numFmtId="0" fontId="41" fillId="2" borderId="28" xfId="0" applyFont="1" applyFill="1" applyBorder="1" applyAlignment="1">
      <alignment horizontal="left" vertical="top" wrapText="1"/>
    </xf>
    <xf numFmtId="0" fontId="41" fillId="2" borderId="29" xfId="0" applyFont="1" applyFill="1" applyBorder="1" applyAlignment="1">
      <alignment horizontal="left" vertical="top" wrapText="1"/>
    </xf>
    <xf numFmtId="0" fontId="43" fillId="6" borderId="53" xfId="0" applyFont="1" applyFill="1" applyBorder="1" applyAlignment="1">
      <alignment horizontal="left" vertical="center" wrapText="1"/>
    </xf>
    <xf numFmtId="0" fontId="43" fillId="6" borderId="47" xfId="0" applyFont="1" applyFill="1" applyBorder="1" applyAlignment="1">
      <alignment horizontal="left" vertical="center" wrapText="1"/>
    </xf>
    <xf numFmtId="0" fontId="41" fillId="5" borderId="54" xfId="0" applyFont="1" applyFill="1" applyBorder="1" applyAlignment="1">
      <alignment vertical="center"/>
    </xf>
    <xf numFmtId="0" fontId="41" fillId="5" borderId="68" xfId="0" applyFont="1" applyFill="1" applyBorder="1" applyAlignment="1">
      <alignment vertical="center"/>
    </xf>
    <xf numFmtId="0" fontId="41" fillId="2" borderId="18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3" fillId="15" borderId="53" xfId="0" applyFont="1" applyFill="1" applyBorder="1" applyAlignment="1">
      <alignment horizontal="left" vertical="center" wrapText="1"/>
    </xf>
    <xf numFmtId="0" fontId="43" fillId="15" borderId="47" xfId="0" applyFont="1" applyFill="1" applyBorder="1" applyAlignment="1">
      <alignment horizontal="left" vertical="center" wrapText="1"/>
    </xf>
    <xf numFmtId="0" fontId="55" fillId="0" borderId="20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" fillId="0" borderId="37" xfId="0" applyFont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53A6-144A-4378-BC15-678FEC8D9FA0}">
  <dimension ref="A1:G35"/>
  <sheetViews>
    <sheetView zoomScale="125" zoomScaleNormal="125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43.85546875" bestFit="1" customWidth="1"/>
    <col min="6" max="6" width="14.140625" customWidth="1"/>
    <col min="7" max="7" width="19.5703125" style="254" customWidth="1"/>
  </cols>
  <sheetData>
    <row r="1" spans="1:7" ht="24.75" customHeight="1" thickBot="1" x14ac:dyDescent="0.3">
      <c r="A1" s="367" t="s">
        <v>95</v>
      </c>
      <c r="B1" s="368"/>
      <c r="C1" s="368"/>
      <c r="D1" s="368"/>
      <c r="E1" s="369"/>
      <c r="F1" s="253"/>
    </row>
    <row r="2" spans="1:7" ht="15.75" thickBot="1" x14ac:dyDescent="0.3">
      <c r="A2" s="255" t="s">
        <v>0</v>
      </c>
      <c r="B2" s="256" t="s">
        <v>18</v>
      </c>
      <c r="C2" s="256" t="s">
        <v>2</v>
      </c>
      <c r="D2" s="256" t="s">
        <v>1</v>
      </c>
      <c r="E2" s="257" t="s">
        <v>19</v>
      </c>
      <c r="F2" s="253" t="s">
        <v>17</v>
      </c>
      <c r="G2" s="258"/>
    </row>
    <row r="3" spans="1:7" ht="21" customHeight="1" x14ac:dyDescent="0.25">
      <c r="A3" s="321">
        <v>0.41666666666666669</v>
      </c>
      <c r="B3" s="322" t="s">
        <v>3</v>
      </c>
      <c r="C3" s="322">
        <v>35</v>
      </c>
      <c r="D3" s="322" t="s">
        <v>4</v>
      </c>
      <c r="E3" s="323"/>
      <c r="F3" s="324" t="s">
        <v>72</v>
      </c>
      <c r="G3" s="258"/>
    </row>
    <row r="4" spans="1:7" ht="21" customHeight="1" x14ac:dyDescent="0.25">
      <c r="A4" s="267">
        <v>0.45833333333333331</v>
      </c>
      <c r="B4" s="268" t="s">
        <v>3</v>
      </c>
      <c r="C4" s="268">
        <v>35</v>
      </c>
      <c r="D4" s="268" t="s">
        <v>4</v>
      </c>
      <c r="E4" s="269"/>
      <c r="F4" s="259" t="s">
        <v>96</v>
      </c>
      <c r="G4" s="258"/>
    </row>
    <row r="5" spans="1:7" ht="21" customHeight="1" x14ac:dyDescent="0.25">
      <c r="A5" s="267">
        <v>0.5</v>
      </c>
      <c r="B5" s="250" t="s">
        <v>3</v>
      </c>
      <c r="C5" s="250">
        <v>35</v>
      </c>
      <c r="D5" s="250" t="s">
        <v>4</v>
      </c>
      <c r="E5" s="270"/>
      <c r="F5" s="259" t="s">
        <v>72</v>
      </c>
      <c r="G5" s="258"/>
    </row>
    <row r="6" spans="1:7" ht="21" customHeight="1" x14ac:dyDescent="0.25">
      <c r="A6" s="264">
        <v>8.3333333333333329E-2</v>
      </c>
      <c r="B6" s="250" t="s">
        <v>3</v>
      </c>
      <c r="C6" s="250">
        <v>35</v>
      </c>
      <c r="D6" s="250" t="s">
        <v>4</v>
      </c>
      <c r="E6" s="270"/>
      <c r="F6" s="259" t="s">
        <v>97</v>
      </c>
      <c r="G6" s="258"/>
    </row>
    <row r="7" spans="1:7" ht="21" customHeight="1" thickBot="1" x14ac:dyDescent="0.3">
      <c r="A7" s="260">
        <v>0.10416666666666667</v>
      </c>
      <c r="B7" s="261" t="s">
        <v>98</v>
      </c>
      <c r="C7" s="262">
        <v>41</v>
      </c>
      <c r="D7" s="325" t="s">
        <v>6</v>
      </c>
      <c r="E7" s="263" t="s">
        <v>99</v>
      </c>
      <c r="F7" s="259" t="s">
        <v>96</v>
      </c>
      <c r="G7" s="258"/>
    </row>
    <row r="8" spans="1:7" ht="21" customHeight="1" thickBot="1" x14ac:dyDescent="0.3">
      <c r="A8" s="260">
        <v>0.14583333333333334</v>
      </c>
      <c r="B8" s="326" t="s">
        <v>100</v>
      </c>
      <c r="C8" s="327">
        <v>12</v>
      </c>
      <c r="D8" s="262" t="s">
        <v>6</v>
      </c>
      <c r="E8" s="263" t="s">
        <v>101</v>
      </c>
      <c r="F8" s="259" t="s">
        <v>102</v>
      </c>
      <c r="G8" s="258"/>
    </row>
    <row r="9" spans="1:7" ht="21" customHeight="1" thickBot="1" x14ac:dyDescent="0.3">
      <c r="A9" s="264">
        <v>0.16666666666666666</v>
      </c>
      <c r="B9" s="265" t="s">
        <v>3</v>
      </c>
      <c r="C9" s="322">
        <v>35</v>
      </c>
      <c r="D9" s="265" t="s">
        <v>4</v>
      </c>
      <c r="E9" s="266"/>
      <c r="F9" s="259" t="s">
        <v>97</v>
      </c>
      <c r="G9" s="258"/>
    </row>
    <row r="10" spans="1:7" ht="21" customHeight="1" x14ac:dyDescent="0.25">
      <c r="A10" s="260">
        <v>0.3125</v>
      </c>
      <c r="B10" s="261" t="s">
        <v>103</v>
      </c>
      <c r="C10" s="327">
        <v>85</v>
      </c>
      <c r="D10" s="262" t="s">
        <v>6</v>
      </c>
      <c r="E10" s="263" t="s">
        <v>104</v>
      </c>
      <c r="F10" s="259" t="s">
        <v>105</v>
      </c>
      <c r="G10" s="258"/>
    </row>
    <row r="11" spans="1:7" ht="15.75" thickBot="1" x14ac:dyDescent="0.3">
      <c r="A11" s="328"/>
      <c r="B11" s="285"/>
      <c r="C11" s="329"/>
      <c r="D11" s="330"/>
      <c r="E11" s="331"/>
      <c r="F11" s="332"/>
    </row>
    <row r="12" spans="1:7" x14ac:dyDescent="0.25">
      <c r="A12" s="1" t="s">
        <v>73</v>
      </c>
      <c r="B12" s="333" t="s">
        <v>106</v>
      </c>
      <c r="C12" s="334"/>
      <c r="D12" s="335" t="s">
        <v>83</v>
      </c>
      <c r="E12" s="271"/>
      <c r="F12" s="272"/>
    </row>
    <row r="13" spans="1:7" x14ac:dyDescent="0.25">
      <c r="A13" s="2" t="s">
        <v>75</v>
      </c>
      <c r="B13" s="273" t="s">
        <v>107</v>
      </c>
      <c r="C13" s="336"/>
      <c r="D13" s="337" t="s">
        <v>85</v>
      </c>
      <c r="E13" s="281"/>
      <c r="F13" s="272"/>
    </row>
    <row r="14" spans="1:7" x14ac:dyDescent="0.25">
      <c r="A14" s="2" t="s">
        <v>77</v>
      </c>
      <c r="B14" s="337" t="s">
        <v>108</v>
      </c>
      <c r="C14" s="336"/>
      <c r="D14" s="337" t="s">
        <v>87</v>
      </c>
      <c r="E14" s="275"/>
      <c r="F14" s="3"/>
    </row>
    <row r="15" spans="1:7" x14ac:dyDescent="0.25">
      <c r="A15" s="2" t="s">
        <v>79</v>
      </c>
      <c r="B15" s="338"/>
      <c r="C15" s="336"/>
      <c r="D15" s="337" t="s">
        <v>89</v>
      </c>
      <c r="E15" s="276"/>
      <c r="F15" s="3"/>
    </row>
    <row r="16" spans="1:7" ht="15.75" thickBot="1" x14ac:dyDescent="0.3">
      <c r="A16" s="339" t="s">
        <v>81</v>
      </c>
      <c r="B16" s="278" t="s">
        <v>109</v>
      </c>
      <c r="C16" s="340"/>
      <c r="D16" s="341" t="s">
        <v>81</v>
      </c>
      <c r="E16" s="277"/>
      <c r="F16" s="3"/>
    </row>
    <row r="17" spans="1:6" ht="15.75" thickBot="1" x14ac:dyDescent="0.3">
      <c r="A17" s="342" t="s">
        <v>82</v>
      </c>
      <c r="B17" s="343"/>
      <c r="C17" s="344"/>
      <c r="D17" s="345" t="s">
        <v>82</v>
      </c>
      <c r="E17" s="279"/>
      <c r="F17" s="3"/>
    </row>
    <row r="18" spans="1:6" x14ac:dyDescent="0.25">
      <c r="A18" s="2"/>
      <c r="B18" s="280"/>
      <c r="C18" s="334"/>
      <c r="D18" s="334" t="s">
        <v>84</v>
      </c>
      <c r="E18" s="271"/>
    </row>
    <row r="19" spans="1:6" x14ac:dyDescent="0.25">
      <c r="A19" s="2"/>
      <c r="B19" s="274"/>
      <c r="C19" s="336"/>
      <c r="D19" s="336" t="s">
        <v>86</v>
      </c>
      <c r="E19" s="282"/>
    </row>
    <row r="20" spans="1:6" x14ac:dyDescent="0.25">
      <c r="A20" s="339"/>
      <c r="B20" s="274"/>
      <c r="C20" s="336"/>
      <c r="D20" s="336" t="s">
        <v>88</v>
      </c>
      <c r="E20" s="283"/>
    </row>
    <row r="21" spans="1:6" ht="15.75" thickBot="1" x14ac:dyDescent="0.3">
      <c r="A21" s="342"/>
      <c r="B21" s="274"/>
      <c r="C21" s="336"/>
      <c r="D21" s="336" t="s">
        <v>90</v>
      </c>
      <c r="E21" s="282"/>
    </row>
    <row r="22" spans="1:6" x14ac:dyDescent="0.25">
      <c r="A22" s="1" t="s">
        <v>74</v>
      </c>
      <c r="B22" s="284"/>
      <c r="C22" s="346"/>
      <c r="D22" s="346" t="s">
        <v>91</v>
      </c>
      <c r="E22" s="286"/>
    </row>
    <row r="23" spans="1:6" ht="15.75" thickBot="1" x14ac:dyDescent="0.3">
      <c r="A23" s="2" t="s">
        <v>76</v>
      </c>
      <c r="B23" s="287"/>
      <c r="C23" s="347"/>
      <c r="D23" s="348" t="s">
        <v>81</v>
      </c>
      <c r="E23" s="288"/>
    </row>
    <row r="24" spans="1:6" x14ac:dyDescent="0.25">
      <c r="A24" s="2" t="s">
        <v>78</v>
      </c>
      <c r="B24" s="289"/>
      <c r="E24" s="289"/>
    </row>
    <row r="25" spans="1:6" x14ac:dyDescent="0.25">
      <c r="A25" s="2" t="s">
        <v>80</v>
      </c>
      <c r="B25" s="289"/>
      <c r="E25" s="289"/>
    </row>
    <row r="26" spans="1:6" ht="15.75" thickBot="1" x14ac:dyDescent="0.3">
      <c r="A26" s="339" t="s">
        <v>81</v>
      </c>
    </row>
    <row r="27" spans="1:6" ht="15.75" thickBot="1" x14ac:dyDescent="0.3">
      <c r="A27" s="342" t="s">
        <v>82</v>
      </c>
      <c r="B27" s="370" t="s">
        <v>92</v>
      </c>
      <c r="C27" s="371"/>
      <c r="D27" s="371"/>
      <c r="E27" s="372"/>
    </row>
    <row r="28" spans="1:6" ht="15.75" thickBot="1" x14ac:dyDescent="0.3">
      <c r="B28" s="373"/>
      <c r="C28" s="373"/>
      <c r="D28" s="373"/>
      <c r="E28" s="374"/>
    </row>
    <row r="29" spans="1:6" ht="15.75" thickBot="1" x14ac:dyDescent="0.3">
      <c r="B29" s="293" t="s">
        <v>93</v>
      </c>
      <c r="C29" s="293" t="s">
        <v>2</v>
      </c>
      <c r="D29" s="293" t="s">
        <v>1</v>
      </c>
      <c r="E29" s="294" t="s">
        <v>94</v>
      </c>
    </row>
    <row r="30" spans="1:6" ht="15.75" thickBot="1" x14ac:dyDescent="0.3">
      <c r="B30" s="296"/>
      <c r="C30" s="297"/>
      <c r="D30" s="297"/>
      <c r="E30" s="298"/>
    </row>
    <row r="31" spans="1:6" x14ac:dyDescent="0.25">
      <c r="A31" s="290"/>
      <c r="B31" s="300"/>
      <c r="C31" s="301"/>
      <c r="D31" s="301"/>
      <c r="E31" s="301"/>
    </row>
    <row r="32" spans="1:6" ht="15.75" thickBot="1" x14ac:dyDescent="0.3">
      <c r="A32" s="291"/>
    </row>
    <row r="33" spans="1:1" ht="15.75" thickBot="1" x14ac:dyDescent="0.3">
      <c r="A33" s="292" t="s">
        <v>0</v>
      </c>
    </row>
    <row r="34" spans="1:1" x14ac:dyDescent="0.25">
      <c r="A34" s="295"/>
    </row>
    <row r="35" spans="1:1" x14ac:dyDescent="0.25">
      <c r="A35" s="299"/>
    </row>
  </sheetData>
  <mergeCells count="2">
    <mergeCell ref="A1:E1"/>
    <mergeCell ref="B27:E28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D995-AB41-4C8C-B1E9-1419FA7C287F}">
  <sheetPr>
    <tabColor rgb="FF00B0F0"/>
    <pageSetUpPr fitToPage="1"/>
  </sheetPr>
  <dimension ref="A1:Y60"/>
  <sheetViews>
    <sheetView zoomScale="125" zoomScaleNormal="125" workbookViewId="0">
      <selection activeCell="A5" sqref="A5:X12"/>
    </sheetView>
  </sheetViews>
  <sheetFormatPr defaultRowHeight="15" x14ac:dyDescent="0.25"/>
  <cols>
    <col min="1" max="1" width="5.7109375" bestFit="1" customWidth="1"/>
    <col min="2" max="2" width="15.5703125" style="57" customWidth="1"/>
    <col min="3" max="3" width="4.85546875" style="57" customWidth="1"/>
    <col min="4" max="4" width="4.5703125" style="141" bestFit="1" customWidth="1"/>
    <col min="5" max="5" width="19.28515625" style="57" bestFit="1" customWidth="1"/>
    <col min="6" max="6" width="8.42578125" style="25" bestFit="1" customWidth="1"/>
    <col min="7" max="7" width="4.28515625" customWidth="1"/>
    <col min="8" max="9" width="8.140625" style="57" customWidth="1"/>
    <col min="10" max="10" width="4.28515625" hidden="1" customWidth="1"/>
    <col min="11" max="12" width="8.140625" style="57" hidden="1" customWidth="1"/>
    <col min="13" max="13" width="4.28515625" customWidth="1"/>
    <col min="14" max="15" width="8.140625" style="57" customWidth="1"/>
    <col min="16" max="16" width="6.42578125" customWidth="1"/>
    <col min="17" max="17" width="6.42578125" hidden="1" customWidth="1"/>
    <col min="18" max="18" width="6.42578125" customWidth="1"/>
    <col min="19" max="19" width="5.7109375" style="4" customWidth="1"/>
    <col min="20" max="23" width="3.42578125" customWidth="1"/>
    <col min="24" max="24" width="8.42578125" customWidth="1"/>
  </cols>
  <sheetData>
    <row r="1" spans="1:24" ht="16.5" thickBot="1" x14ac:dyDescent="0.3">
      <c r="A1" s="375" t="s">
        <v>95</v>
      </c>
      <c r="B1" s="375"/>
      <c r="C1" s="375"/>
      <c r="D1" s="375"/>
      <c r="E1" s="375"/>
      <c r="F1" s="376"/>
      <c r="G1" s="379" t="s">
        <v>22</v>
      </c>
      <c r="H1" s="380"/>
      <c r="I1" s="380"/>
      <c r="J1" s="380"/>
      <c r="K1" s="380"/>
      <c r="L1" s="380"/>
      <c r="M1" s="380"/>
      <c r="N1" s="380"/>
      <c r="O1" s="381"/>
    </row>
    <row r="2" spans="1:24" ht="16.5" thickBot="1" x14ac:dyDescent="0.3">
      <c r="A2" s="377"/>
      <c r="B2" s="377"/>
      <c r="C2" s="377"/>
      <c r="D2" s="377"/>
      <c r="E2" s="377"/>
      <c r="F2" s="378"/>
      <c r="G2" s="382" t="s">
        <v>10</v>
      </c>
      <c r="H2" s="384" t="s">
        <v>24</v>
      </c>
      <c r="I2" s="385"/>
      <c r="J2" s="409" t="s">
        <v>10</v>
      </c>
      <c r="K2" s="411" t="s">
        <v>23</v>
      </c>
      <c r="L2" s="412"/>
      <c r="M2" s="386" t="s">
        <v>10</v>
      </c>
      <c r="N2" s="388" t="s">
        <v>6</v>
      </c>
      <c r="O2" s="389"/>
      <c r="P2" s="421" t="s">
        <v>11</v>
      </c>
      <c r="Q2" s="422"/>
      <c r="R2" s="423"/>
      <c r="S2" s="45"/>
      <c r="T2" s="424" t="s">
        <v>7</v>
      </c>
      <c r="U2" s="426" t="s">
        <v>8</v>
      </c>
      <c r="V2" s="390" t="s">
        <v>9</v>
      </c>
      <c r="W2" s="390" t="s">
        <v>27</v>
      </c>
      <c r="X2" s="392" t="s">
        <v>26</v>
      </c>
    </row>
    <row r="3" spans="1:24" ht="28.5" x14ac:dyDescent="0.25">
      <c r="A3" s="46" t="s">
        <v>0</v>
      </c>
      <c r="B3" s="122" t="s">
        <v>18</v>
      </c>
      <c r="C3" s="48" t="s">
        <v>2</v>
      </c>
      <c r="D3" s="135" t="s">
        <v>1</v>
      </c>
      <c r="E3" s="50" t="s">
        <v>21</v>
      </c>
      <c r="F3" s="128" t="s">
        <v>17</v>
      </c>
      <c r="G3" s="383"/>
      <c r="H3" s="37" t="s">
        <v>15</v>
      </c>
      <c r="I3" s="38" t="s">
        <v>16</v>
      </c>
      <c r="J3" s="410"/>
      <c r="K3" s="39" t="s">
        <v>15</v>
      </c>
      <c r="L3" s="40" t="s">
        <v>16</v>
      </c>
      <c r="M3" s="387"/>
      <c r="N3" s="103" t="s">
        <v>15</v>
      </c>
      <c r="O3" s="104" t="s">
        <v>16</v>
      </c>
      <c r="P3" s="43" t="s">
        <v>25</v>
      </c>
      <c r="Q3" s="44" t="s">
        <v>23</v>
      </c>
      <c r="R3" s="102" t="s">
        <v>6</v>
      </c>
      <c r="S3" s="33" t="s">
        <v>20</v>
      </c>
      <c r="T3" s="425"/>
      <c r="U3" s="427"/>
      <c r="V3" s="391"/>
      <c r="W3" s="391"/>
      <c r="X3" s="393"/>
    </row>
    <row r="4" spans="1:24" ht="5.25" customHeight="1" x14ac:dyDescent="0.25">
      <c r="A4" s="5"/>
      <c r="B4" s="123"/>
      <c r="C4" s="58"/>
      <c r="D4" s="136"/>
      <c r="E4" s="11"/>
      <c r="F4" s="129"/>
      <c r="G4" s="6"/>
      <c r="H4" s="17"/>
      <c r="I4" s="10"/>
      <c r="J4" s="6"/>
      <c r="K4" s="17"/>
      <c r="L4" s="10"/>
      <c r="M4" s="6"/>
      <c r="N4" s="17"/>
      <c r="O4" s="10"/>
      <c r="P4" s="10"/>
      <c r="Q4" s="10"/>
      <c r="R4" s="10"/>
      <c r="S4" s="15"/>
      <c r="T4" s="6"/>
      <c r="U4" s="7"/>
      <c r="V4" s="8"/>
      <c r="W4" s="8"/>
      <c r="X4" s="8"/>
    </row>
    <row r="5" spans="1:24" ht="20.100000000000001" customHeight="1" x14ac:dyDescent="0.25">
      <c r="A5" s="54">
        <v>0.41666666666666669</v>
      </c>
      <c r="B5" s="124" t="s">
        <v>3</v>
      </c>
      <c r="C5" s="61">
        <v>35</v>
      </c>
      <c r="D5" s="137" t="s">
        <v>4</v>
      </c>
      <c r="E5" s="56"/>
      <c r="F5" s="130" t="s">
        <v>72</v>
      </c>
      <c r="G5" s="35"/>
      <c r="H5" s="22"/>
      <c r="I5" s="23"/>
      <c r="J5" s="36"/>
      <c r="K5" s="22"/>
      <c r="L5" s="23"/>
      <c r="M5" s="105"/>
      <c r="N5" s="22"/>
      <c r="O5" s="23"/>
      <c r="P5" s="41"/>
      <c r="Q5" s="42"/>
      <c r="R5" s="101"/>
      <c r="S5" s="34">
        <f t="shared" ref="S5:S16" si="0">A5+TIME(2,0,0)</f>
        <v>0.5</v>
      </c>
      <c r="T5" s="69"/>
      <c r="U5" s="70"/>
      <c r="V5" s="71"/>
      <c r="W5" s="71"/>
      <c r="X5" s="72"/>
    </row>
    <row r="6" spans="1:24" ht="20.100000000000001" customHeight="1" x14ac:dyDescent="0.25">
      <c r="A6" s="54">
        <v>0.45833333333333331</v>
      </c>
      <c r="B6" s="124" t="s">
        <v>3</v>
      </c>
      <c r="C6" s="61">
        <v>35</v>
      </c>
      <c r="D6" s="137" t="s">
        <v>4</v>
      </c>
      <c r="E6" s="56"/>
      <c r="F6" s="130" t="s">
        <v>96</v>
      </c>
      <c r="G6" s="35"/>
      <c r="H6" s="22"/>
      <c r="I6" s="23"/>
      <c r="J6" s="36"/>
      <c r="K6" s="22"/>
      <c r="L6" s="23"/>
      <c r="M6" s="105"/>
      <c r="N6" s="22"/>
      <c r="O6" s="23"/>
      <c r="P6" s="41"/>
      <c r="Q6" s="42"/>
      <c r="R6" s="101"/>
      <c r="S6" s="34">
        <f t="shared" si="0"/>
        <v>0.54166666666666663</v>
      </c>
      <c r="T6" s="69"/>
      <c r="U6" s="70"/>
      <c r="V6" s="71"/>
      <c r="W6" s="71"/>
      <c r="X6" s="72"/>
    </row>
    <row r="7" spans="1:24" ht="20.100000000000001" customHeight="1" x14ac:dyDescent="0.25">
      <c r="A7" s="54">
        <v>0.5</v>
      </c>
      <c r="B7" s="124" t="s">
        <v>3</v>
      </c>
      <c r="C7" s="61">
        <v>35</v>
      </c>
      <c r="D7" s="137" t="s">
        <v>4</v>
      </c>
      <c r="E7" s="56"/>
      <c r="F7" s="130" t="s">
        <v>72</v>
      </c>
      <c r="G7" s="35"/>
      <c r="H7" s="22"/>
      <c r="I7" s="23"/>
      <c r="J7" s="36"/>
      <c r="K7" s="22"/>
      <c r="L7" s="23"/>
      <c r="M7" s="105"/>
      <c r="N7" s="22"/>
      <c r="O7" s="23"/>
      <c r="P7" s="41"/>
      <c r="Q7" s="42"/>
      <c r="R7" s="101"/>
      <c r="S7" s="34">
        <f t="shared" si="0"/>
        <v>0.58333333333333337</v>
      </c>
      <c r="T7" s="69"/>
      <c r="U7" s="70"/>
      <c r="V7" s="71"/>
      <c r="W7" s="71"/>
      <c r="X7" s="72"/>
    </row>
    <row r="8" spans="1:24" ht="20.100000000000001" customHeight="1" x14ac:dyDescent="0.25">
      <c r="A8" s="54">
        <v>8.3333333333333329E-2</v>
      </c>
      <c r="B8" s="124" t="s">
        <v>3</v>
      </c>
      <c r="C8" s="61">
        <v>35</v>
      </c>
      <c r="D8" s="137" t="s">
        <v>4</v>
      </c>
      <c r="E8" s="56"/>
      <c r="F8" s="130" t="s">
        <v>97</v>
      </c>
      <c r="G8" s="35"/>
      <c r="H8" s="22"/>
      <c r="I8" s="23"/>
      <c r="J8" s="36"/>
      <c r="K8" s="22"/>
      <c r="L8" s="23"/>
      <c r="M8" s="105"/>
      <c r="N8" s="22"/>
      <c r="O8" s="23"/>
      <c r="P8" s="41"/>
      <c r="Q8" s="42"/>
      <c r="R8" s="101"/>
      <c r="S8" s="34">
        <f t="shared" si="0"/>
        <v>0.16666666666666666</v>
      </c>
      <c r="T8" s="69"/>
      <c r="U8" s="70"/>
      <c r="V8" s="71"/>
      <c r="W8" s="71"/>
      <c r="X8" s="72"/>
    </row>
    <row r="9" spans="1:24" ht="30" customHeight="1" x14ac:dyDescent="0.25">
      <c r="A9" s="62">
        <v>0.10416666666666667</v>
      </c>
      <c r="B9" s="126" t="s">
        <v>98</v>
      </c>
      <c r="C9" s="64">
        <v>41</v>
      </c>
      <c r="D9" s="140" t="s">
        <v>6</v>
      </c>
      <c r="E9" s="66" t="s">
        <v>110</v>
      </c>
      <c r="F9" s="133" t="s">
        <v>96</v>
      </c>
      <c r="G9" s="35" t="s">
        <v>12</v>
      </c>
      <c r="H9" s="20" t="s">
        <v>12</v>
      </c>
      <c r="I9" s="21" t="s">
        <v>12</v>
      </c>
      <c r="J9" s="36" t="s">
        <v>12</v>
      </c>
      <c r="K9" s="20" t="s">
        <v>12</v>
      </c>
      <c r="L9" s="21" t="s">
        <v>12</v>
      </c>
      <c r="M9" s="105"/>
      <c r="N9" s="20"/>
      <c r="O9" s="21"/>
      <c r="P9" s="41" t="s">
        <v>12</v>
      </c>
      <c r="Q9" s="42" t="s">
        <v>12</v>
      </c>
      <c r="R9" s="101"/>
      <c r="S9" s="16" t="s">
        <v>12</v>
      </c>
      <c r="T9" s="30" t="s">
        <v>12</v>
      </c>
      <c r="U9" s="31" t="s">
        <v>12</v>
      </c>
      <c r="V9" s="32" t="s">
        <v>12</v>
      </c>
      <c r="W9" s="32" t="s">
        <v>12</v>
      </c>
      <c r="X9" s="19" t="s">
        <v>12</v>
      </c>
    </row>
    <row r="10" spans="1:24" ht="30" customHeight="1" x14ac:dyDescent="0.25">
      <c r="A10" s="62">
        <v>0.14583333333333334</v>
      </c>
      <c r="B10" s="126" t="s">
        <v>100</v>
      </c>
      <c r="C10" s="64">
        <v>12</v>
      </c>
      <c r="D10" s="140" t="s">
        <v>6</v>
      </c>
      <c r="E10" s="66" t="s">
        <v>110</v>
      </c>
      <c r="F10" s="133" t="s">
        <v>102</v>
      </c>
      <c r="G10" s="35" t="s">
        <v>12</v>
      </c>
      <c r="H10" s="20" t="s">
        <v>12</v>
      </c>
      <c r="I10" s="21" t="s">
        <v>12</v>
      </c>
      <c r="J10" s="36" t="s">
        <v>12</v>
      </c>
      <c r="K10" s="20" t="s">
        <v>12</v>
      </c>
      <c r="L10" s="21" t="s">
        <v>12</v>
      </c>
      <c r="M10" s="105"/>
      <c r="N10" s="20"/>
      <c r="O10" s="21"/>
      <c r="P10" s="41" t="s">
        <v>12</v>
      </c>
      <c r="Q10" s="42" t="s">
        <v>12</v>
      </c>
      <c r="R10" s="101"/>
      <c r="S10" s="16" t="s">
        <v>12</v>
      </c>
      <c r="T10" s="30" t="s">
        <v>12</v>
      </c>
      <c r="U10" s="31" t="s">
        <v>12</v>
      </c>
      <c r="V10" s="32" t="s">
        <v>12</v>
      </c>
      <c r="W10" s="32" t="s">
        <v>12</v>
      </c>
      <c r="X10" s="19" t="s">
        <v>12</v>
      </c>
    </row>
    <row r="11" spans="1:24" ht="20.100000000000001" customHeight="1" x14ac:dyDescent="0.25">
      <c r="A11" s="54">
        <v>0.16666666666666666</v>
      </c>
      <c r="B11" s="124" t="s">
        <v>3</v>
      </c>
      <c r="C11" s="61">
        <v>35</v>
      </c>
      <c r="D11" s="137" t="s">
        <v>4</v>
      </c>
      <c r="E11" s="56"/>
      <c r="F11" s="130" t="s">
        <v>97</v>
      </c>
      <c r="G11" s="35"/>
      <c r="H11" s="22"/>
      <c r="I11" s="23"/>
      <c r="J11" s="36"/>
      <c r="K11" s="22"/>
      <c r="L11" s="23"/>
      <c r="M11" s="105"/>
      <c r="N11" s="22"/>
      <c r="O11" s="23"/>
      <c r="P11" s="41"/>
      <c r="Q11" s="42"/>
      <c r="R11" s="101"/>
      <c r="S11" s="34">
        <f t="shared" si="0"/>
        <v>0.25</v>
      </c>
      <c r="T11" s="69"/>
      <c r="U11" s="70"/>
      <c r="V11" s="71"/>
      <c r="W11" s="71"/>
      <c r="X11" s="72"/>
    </row>
    <row r="12" spans="1:24" ht="30" customHeight="1" x14ac:dyDescent="0.25">
      <c r="A12" s="62">
        <v>0.3125</v>
      </c>
      <c r="B12" s="126" t="s">
        <v>103</v>
      </c>
      <c r="C12" s="64">
        <v>85</v>
      </c>
      <c r="D12" s="140" t="s">
        <v>6</v>
      </c>
      <c r="E12" s="66" t="s">
        <v>111</v>
      </c>
      <c r="F12" s="133" t="s">
        <v>105</v>
      </c>
      <c r="G12" s="35" t="s">
        <v>12</v>
      </c>
      <c r="H12" s="20" t="s">
        <v>12</v>
      </c>
      <c r="I12" s="21" t="s">
        <v>12</v>
      </c>
      <c r="J12" s="36" t="s">
        <v>12</v>
      </c>
      <c r="K12" s="20" t="s">
        <v>12</v>
      </c>
      <c r="L12" s="21" t="s">
        <v>12</v>
      </c>
      <c r="M12" s="105"/>
      <c r="N12" s="20"/>
      <c r="O12" s="21"/>
      <c r="P12" s="41" t="s">
        <v>12</v>
      </c>
      <c r="Q12" s="42" t="s">
        <v>12</v>
      </c>
      <c r="R12" s="101"/>
      <c r="S12" s="16" t="s">
        <v>12</v>
      </c>
      <c r="T12" s="30" t="s">
        <v>12</v>
      </c>
      <c r="U12" s="31" t="s">
        <v>12</v>
      </c>
      <c r="V12" s="32" t="s">
        <v>12</v>
      </c>
      <c r="W12" s="32" t="s">
        <v>12</v>
      </c>
      <c r="X12" s="19" t="s">
        <v>12</v>
      </c>
    </row>
    <row r="13" spans="1:24" ht="20.100000000000001" hidden="1" customHeight="1" x14ac:dyDescent="0.25">
      <c r="A13" s="54"/>
      <c r="B13" s="124"/>
      <c r="C13" s="61"/>
      <c r="D13" s="137"/>
      <c r="E13" s="56"/>
      <c r="F13" s="130"/>
      <c r="G13" s="35"/>
      <c r="H13" s="22"/>
      <c r="I13" s="23"/>
      <c r="J13" s="36"/>
      <c r="K13" s="22"/>
      <c r="L13" s="23"/>
      <c r="M13" s="105"/>
      <c r="N13" s="22"/>
      <c r="O13" s="23"/>
      <c r="P13" s="41"/>
      <c r="Q13" s="42"/>
      <c r="R13" s="101"/>
      <c r="S13" s="34">
        <f t="shared" si="0"/>
        <v>8.3333333333333329E-2</v>
      </c>
      <c r="T13" s="69"/>
      <c r="U13" s="70"/>
      <c r="V13" s="71"/>
      <c r="W13" s="71"/>
      <c r="X13" s="72"/>
    </row>
    <row r="14" spans="1:24" ht="20.100000000000001" hidden="1" customHeight="1" x14ac:dyDescent="0.25">
      <c r="A14" s="54"/>
      <c r="B14" s="124"/>
      <c r="C14" s="61"/>
      <c r="D14" s="137"/>
      <c r="E14" s="56"/>
      <c r="F14" s="130"/>
      <c r="G14" s="35"/>
      <c r="H14" s="22"/>
      <c r="I14" s="23"/>
      <c r="J14" s="36"/>
      <c r="K14" s="22"/>
      <c r="L14" s="23"/>
      <c r="M14" s="105"/>
      <c r="N14" s="22"/>
      <c r="O14" s="23"/>
      <c r="P14" s="41"/>
      <c r="Q14" s="42"/>
      <c r="R14" s="101"/>
      <c r="S14" s="34">
        <f t="shared" si="0"/>
        <v>8.3333333333333329E-2</v>
      </c>
      <c r="T14" s="69"/>
      <c r="U14" s="70"/>
      <c r="V14" s="71"/>
      <c r="W14" s="71"/>
      <c r="X14" s="72"/>
    </row>
    <row r="15" spans="1:24" ht="20.100000000000001" hidden="1" customHeight="1" x14ac:dyDescent="0.25">
      <c r="A15" s="54"/>
      <c r="B15" s="124"/>
      <c r="C15" s="61"/>
      <c r="D15" s="137"/>
      <c r="E15" s="56"/>
      <c r="F15" s="130"/>
      <c r="G15" s="35"/>
      <c r="H15" s="22"/>
      <c r="I15" s="23"/>
      <c r="J15" s="36"/>
      <c r="K15" s="22"/>
      <c r="L15" s="23"/>
      <c r="M15" s="105"/>
      <c r="N15" s="22"/>
      <c r="O15" s="23"/>
      <c r="P15" s="41"/>
      <c r="Q15" s="42"/>
      <c r="R15" s="101"/>
      <c r="S15" s="34">
        <f t="shared" si="0"/>
        <v>8.3333333333333329E-2</v>
      </c>
      <c r="T15" s="69"/>
      <c r="U15" s="70"/>
      <c r="V15" s="71"/>
      <c r="W15" s="71"/>
      <c r="X15" s="72"/>
    </row>
    <row r="16" spans="1:24" ht="20.100000000000001" hidden="1" customHeight="1" x14ac:dyDescent="0.25">
      <c r="A16" s="54"/>
      <c r="B16" s="124"/>
      <c r="C16" s="61"/>
      <c r="D16" s="137"/>
      <c r="E16" s="56"/>
      <c r="F16" s="130"/>
      <c r="G16" s="35"/>
      <c r="H16" s="22"/>
      <c r="I16" s="23"/>
      <c r="J16" s="36"/>
      <c r="K16" s="22"/>
      <c r="L16" s="23"/>
      <c r="M16" s="105"/>
      <c r="N16" s="22"/>
      <c r="O16" s="23"/>
      <c r="P16" s="41"/>
      <c r="Q16" s="42"/>
      <c r="R16" s="101"/>
      <c r="S16" s="34">
        <f t="shared" si="0"/>
        <v>8.3333333333333329E-2</v>
      </c>
      <c r="T16" s="69"/>
      <c r="U16" s="70"/>
      <c r="V16" s="71"/>
      <c r="W16" s="71"/>
      <c r="X16" s="72"/>
    </row>
    <row r="17" spans="1:24" ht="20.100000000000001" hidden="1" customHeight="1" x14ac:dyDescent="0.25">
      <c r="A17" s="54"/>
      <c r="B17" s="124"/>
      <c r="C17" s="61"/>
      <c r="D17" s="137"/>
      <c r="E17" s="56"/>
      <c r="F17" s="130"/>
      <c r="G17" s="35"/>
      <c r="H17" s="22"/>
      <c r="I17" s="23"/>
      <c r="J17" s="36"/>
      <c r="K17" s="22"/>
      <c r="L17" s="23"/>
      <c r="M17" s="105"/>
      <c r="N17" s="22"/>
      <c r="O17" s="23"/>
      <c r="P17" s="41"/>
      <c r="Q17" s="42"/>
      <c r="R17" s="101"/>
      <c r="S17" s="34">
        <f t="shared" ref="S17:S18" si="1">A17+TIME(2,0,0)</f>
        <v>8.3333333333333329E-2</v>
      </c>
      <c r="T17" s="69"/>
      <c r="U17" s="70"/>
      <c r="V17" s="71"/>
      <c r="W17" s="71"/>
      <c r="X17" s="72"/>
    </row>
    <row r="18" spans="1:24" ht="20.100000000000001" hidden="1" customHeight="1" x14ac:dyDescent="0.25">
      <c r="A18" s="54"/>
      <c r="B18" s="124"/>
      <c r="C18" s="61"/>
      <c r="D18" s="137"/>
      <c r="E18" s="56"/>
      <c r="F18" s="130"/>
      <c r="G18" s="35"/>
      <c r="H18" s="22"/>
      <c r="I18" s="23"/>
      <c r="J18" s="36"/>
      <c r="K18" s="22"/>
      <c r="L18" s="23"/>
      <c r="M18" s="105"/>
      <c r="N18" s="22"/>
      <c r="O18" s="23"/>
      <c r="P18" s="41"/>
      <c r="Q18" s="42"/>
      <c r="R18" s="101"/>
      <c r="S18" s="34">
        <f t="shared" si="1"/>
        <v>8.3333333333333329E-2</v>
      </c>
      <c r="T18" s="69"/>
      <c r="U18" s="70"/>
      <c r="V18" s="71"/>
      <c r="W18" s="71"/>
      <c r="X18" s="72"/>
    </row>
    <row r="19" spans="1:24" ht="20.100000000000001" hidden="1" customHeight="1" x14ac:dyDescent="0.25">
      <c r="A19" s="54"/>
      <c r="B19" s="124"/>
      <c r="C19" s="61"/>
      <c r="D19" s="137"/>
      <c r="E19" s="56"/>
      <c r="F19" s="130"/>
      <c r="G19" s="35"/>
      <c r="H19" s="22"/>
      <c r="I19" s="23"/>
      <c r="J19" s="36"/>
      <c r="K19" s="22"/>
      <c r="L19" s="23"/>
      <c r="M19" s="105"/>
      <c r="N19" s="22"/>
      <c r="O19" s="23"/>
      <c r="P19" s="41"/>
      <c r="Q19" s="42"/>
      <c r="R19" s="101"/>
      <c r="S19" s="34">
        <f t="shared" ref="S19:S38" si="2">A19+TIME(2,0,0)</f>
        <v>8.3333333333333329E-2</v>
      </c>
      <c r="T19" s="69"/>
      <c r="U19" s="70"/>
      <c r="V19" s="71"/>
      <c r="W19" s="71"/>
      <c r="X19" s="72"/>
    </row>
    <row r="20" spans="1:24" ht="20.100000000000001" hidden="1" customHeight="1" x14ac:dyDescent="0.25">
      <c r="A20" s="54"/>
      <c r="B20" s="124"/>
      <c r="C20" s="61"/>
      <c r="D20" s="137"/>
      <c r="E20" s="56"/>
      <c r="F20" s="130"/>
      <c r="G20" s="35"/>
      <c r="H20" s="22"/>
      <c r="I20" s="23"/>
      <c r="J20" s="36"/>
      <c r="K20" s="22"/>
      <c r="L20" s="23"/>
      <c r="M20" s="105"/>
      <c r="N20" s="22"/>
      <c r="O20" s="23"/>
      <c r="P20" s="41"/>
      <c r="Q20" s="42"/>
      <c r="R20" s="101"/>
      <c r="S20" s="34">
        <f t="shared" si="2"/>
        <v>8.3333333333333329E-2</v>
      </c>
      <c r="T20" s="69"/>
      <c r="U20" s="70"/>
      <c r="V20" s="71"/>
      <c r="W20" s="71"/>
      <c r="X20" s="72"/>
    </row>
    <row r="21" spans="1:24" ht="20.100000000000001" hidden="1" customHeight="1" x14ac:dyDescent="0.25">
      <c r="A21" s="54"/>
      <c r="B21" s="124"/>
      <c r="C21" s="61"/>
      <c r="D21" s="137"/>
      <c r="E21" s="56"/>
      <c r="F21" s="130"/>
      <c r="G21" s="35"/>
      <c r="H21" s="22"/>
      <c r="I21" s="23"/>
      <c r="J21" s="36"/>
      <c r="K21" s="22"/>
      <c r="L21" s="23"/>
      <c r="M21" s="105"/>
      <c r="N21" s="22"/>
      <c r="O21" s="23"/>
      <c r="P21" s="41"/>
      <c r="Q21" s="42"/>
      <c r="R21" s="101"/>
      <c r="S21" s="34">
        <f t="shared" si="2"/>
        <v>8.3333333333333329E-2</v>
      </c>
      <c r="T21" s="69"/>
      <c r="U21" s="70"/>
      <c r="V21" s="71"/>
      <c r="W21" s="71"/>
      <c r="X21" s="72"/>
    </row>
    <row r="22" spans="1:24" ht="20.100000000000001" hidden="1" customHeight="1" x14ac:dyDescent="0.25">
      <c r="A22" s="54"/>
      <c r="B22" s="124"/>
      <c r="C22" s="61"/>
      <c r="D22" s="137"/>
      <c r="E22" s="56"/>
      <c r="F22" s="130"/>
      <c r="G22" s="35"/>
      <c r="H22" s="22"/>
      <c r="I22" s="23"/>
      <c r="J22" s="36"/>
      <c r="K22" s="22"/>
      <c r="L22" s="23"/>
      <c r="M22" s="105"/>
      <c r="N22" s="22"/>
      <c r="O22" s="23"/>
      <c r="P22" s="41"/>
      <c r="Q22" s="42"/>
      <c r="R22" s="101"/>
      <c r="S22" s="34">
        <f t="shared" si="2"/>
        <v>8.3333333333333329E-2</v>
      </c>
      <c r="T22" s="69"/>
      <c r="U22" s="70"/>
      <c r="V22" s="71"/>
      <c r="W22" s="71"/>
      <c r="X22" s="72"/>
    </row>
    <row r="23" spans="1:24" ht="20.100000000000001" hidden="1" customHeight="1" x14ac:dyDescent="0.25">
      <c r="A23" s="54"/>
      <c r="B23" s="124"/>
      <c r="C23" s="61"/>
      <c r="D23" s="137"/>
      <c r="E23" s="56"/>
      <c r="F23" s="130"/>
      <c r="G23" s="35"/>
      <c r="H23" s="22"/>
      <c r="I23" s="23"/>
      <c r="J23" s="36"/>
      <c r="K23" s="22"/>
      <c r="L23" s="23"/>
      <c r="M23" s="105"/>
      <c r="N23" s="22"/>
      <c r="O23" s="23"/>
      <c r="P23" s="41"/>
      <c r="Q23" s="42"/>
      <c r="R23" s="101"/>
      <c r="S23" s="34">
        <f t="shared" si="2"/>
        <v>8.3333333333333329E-2</v>
      </c>
      <c r="T23" s="69"/>
      <c r="U23" s="70"/>
      <c r="V23" s="71"/>
      <c r="W23" s="71"/>
      <c r="X23" s="72"/>
    </row>
    <row r="24" spans="1:24" ht="20.100000000000001" hidden="1" customHeight="1" x14ac:dyDescent="0.25">
      <c r="A24" s="54"/>
      <c r="B24" s="124"/>
      <c r="C24" s="61"/>
      <c r="D24" s="137"/>
      <c r="E24" s="56"/>
      <c r="F24" s="130"/>
      <c r="G24" s="35"/>
      <c r="H24" s="22"/>
      <c r="I24" s="23"/>
      <c r="J24" s="36"/>
      <c r="K24" s="22"/>
      <c r="L24" s="23"/>
      <c r="M24" s="105"/>
      <c r="N24" s="22"/>
      <c r="O24" s="23"/>
      <c r="P24" s="41"/>
      <c r="Q24" s="42"/>
      <c r="R24" s="101"/>
      <c r="S24" s="34">
        <f t="shared" si="2"/>
        <v>8.3333333333333329E-2</v>
      </c>
      <c r="T24" s="69"/>
      <c r="U24" s="70"/>
      <c r="V24" s="71"/>
      <c r="W24" s="71"/>
      <c r="X24" s="72"/>
    </row>
    <row r="25" spans="1:24" ht="20.100000000000001" hidden="1" customHeight="1" x14ac:dyDescent="0.25">
      <c r="A25" s="54"/>
      <c r="B25" s="124"/>
      <c r="C25" s="61"/>
      <c r="D25" s="137"/>
      <c r="E25" s="56"/>
      <c r="F25" s="130"/>
      <c r="G25" s="35"/>
      <c r="H25" s="22"/>
      <c r="I25" s="23"/>
      <c r="J25" s="36"/>
      <c r="K25" s="22"/>
      <c r="L25" s="23"/>
      <c r="M25" s="105"/>
      <c r="N25" s="22"/>
      <c r="O25" s="23"/>
      <c r="P25" s="41"/>
      <c r="Q25" s="42"/>
      <c r="R25" s="101"/>
      <c r="S25" s="34">
        <f t="shared" si="2"/>
        <v>8.3333333333333329E-2</v>
      </c>
      <c r="T25" s="69"/>
      <c r="U25" s="70"/>
      <c r="V25" s="71"/>
      <c r="W25" s="71"/>
      <c r="X25" s="72"/>
    </row>
    <row r="26" spans="1:24" ht="20.100000000000001" hidden="1" customHeight="1" x14ac:dyDescent="0.25">
      <c r="A26" s="54"/>
      <c r="B26" s="124"/>
      <c r="C26" s="61"/>
      <c r="D26" s="137"/>
      <c r="E26" s="56"/>
      <c r="F26" s="130"/>
      <c r="G26" s="35"/>
      <c r="H26" s="22"/>
      <c r="I26" s="23"/>
      <c r="J26" s="36"/>
      <c r="K26" s="22"/>
      <c r="L26" s="23"/>
      <c r="M26" s="105"/>
      <c r="N26" s="22"/>
      <c r="O26" s="23"/>
      <c r="P26" s="41"/>
      <c r="Q26" s="42"/>
      <c r="R26" s="101"/>
      <c r="S26" s="34">
        <f t="shared" si="2"/>
        <v>8.3333333333333329E-2</v>
      </c>
      <c r="T26" s="69"/>
      <c r="U26" s="70"/>
      <c r="V26" s="71"/>
      <c r="W26" s="71"/>
      <c r="X26" s="72"/>
    </row>
    <row r="27" spans="1:24" ht="20.100000000000001" hidden="1" customHeight="1" x14ac:dyDescent="0.25">
      <c r="A27" s="54"/>
      <c r="B27" s="124"/>
      <c r="C27" s="61"/>
      <c r="D27" s="137"/>
      <c r="E27" s="56"/>
      <c r="F27" s="130"/>
      <c r="G27" s="35"/>
      <c r="H27" s="22"/>
      <c r="I27" s="23"/>
      <c r="J27" s="36"/>
      <c r="K27" s="22"/>
      <c r="L27" s="23"/>
      <c r="M27" s="105"/>
      <c r="N27" s="22"/>
      <c r="O27" s="23"/>
      <c r="P27" s="41"/>
      <c r="Q27" s="42"/>
      <c r="R27" s="101"/>
      <c r="S27" s="34">
        <f t="shared" si="2"/>
        <v>8.3333333333333329E-2</v>
      </c>
      <c r="T27" s="69"/>
      <c r="U27" s="70"/>
      <c r="V27" s="71"/>
      <c r="W27" s="71"/>
      <c r="X27" s="72"/>
    </row>
    <row r="28" spans="1:24" ht="20.100000000000001" hidden="1" customHeight="1" x14ac:dyDescent="0.25">
      <c r="A28" s="54"/>
      <c r="B28" s="124"/>
      <c r="C28" s="61"/>
      <c r="D28" s="137"/>
      <c r="E28" s="56"/>
      <c r="F28" s="130"/>
      <c r="G28" s="35"/>
      <c r="H28" s="22"/>
      <c r="I28" s="23"/>
      <c r="J28" s="36"/>
      <c r="K28" s="22"/>
      <c r="L28" s="23"/>
      <c r="M28" s="105"/>
      <c r="N28" s="22"/>
      <c r="O28" s="23"/>
      <c r="P28" s="41"/>
      <c r="Q28" s="42"/>
      <c r="R28" s="101"/>
      <c r="S28" s="34">
        <f t="shared" si="2"/>
        <v>8.3333333333333329E-2</v>
      </c>
      <c r="T28" s="69"/>
      <c r="U28" s="70"/>
      <c r="V28" s="71"/>
      <c r="W28" s="71"/>
      <c r="X28" s="72"/>
    </row>
    <row r="29" spans="1:24" ht="20.100000000000001" hidden="1" customHeight="1" x14ac:dyDescent="0.25">
      <c r="A29" s="54"/>
      <c r="B29" s="124"/>
      <c r="C29" s="61"/>
      <c r="D29" s="137"/>
      <c r="E29" s="56"/>
      <c r="F29" s="130"/>
      <c r="G29" s="35"/>
      <c r="H29" s="22"/>
      <c r="I29" s="23"/>
      <c r="J29" s="36"/>
      <c r="K29" s="22"/>
      <c r="L29" s="23"/>
      <c r="M29" s="105"/>
      <c r="N29" s="22"/>
      <c r="O29" s="23"/>
      <c r="P29" s="41"/>
      <c r="Q29" s="42"/>
      <c r="R29" s="101"/>
      <c r="S29" s="34">
        <f t="shared" si="2"/>
        <v>8.3333333333333329E-2</v>
      </c>
      <c r="T29" s="69"/>
      <c r="U29" s="70"/>
      <c r="V29" s="71"/>
      <c r="W29" s="71"/>
      <c r="X29" s="72"/>
    </row>
    <row r="30" spans="1:24" ht="20.100000000000001" hidden="1" customHeight="1" x14ac:dyDescent="0.25">
      <c r="A30" s="54"/>
      <c r="B30" s="124"/>
      <c r="C30" s="61"/>
      <c r="D30" s="137"/>
      <c r="E30" s="56"/>
      <c r="F30" s="130"/>
      <c r="G30" s="35"/>
      <c r="H30" s="22"/>
      <c r="I30" s="23"/>
      <c r="J30" s="36"/>
      <c r="K30" s="22"/>
      <c r="L30" s="23"/>
      <c r="M30" s="105"/>
      <c r="N30" s="22"/>
      <c r="O30" s="23"/>
      <c r="P30" s="41"/>
      <c r="Q30" s="42"/>
      <c r="R30" s="101"/>
      <c r="S30" s="34">
        <f t="shared" si="2"/>
        <v>8.3333333333333329E-2</v>
      </c>
      <c r="T30" s="69"/>
      <c r="U30" s="70"/>
      <c r="V30" s="71"/>
      <c r="W30" s="71"/>
      <c r="X30" s="72"/>
    </row>
    <row r="31" spans="1:24" ht="20.100000000000001" hidden="1" customHeight="1" x14ac:dyDescent="0.25">
      <c r="A31" s="54"/>
      <c r="B31" s="124"/>
      <c r="C31" s="61"/>
      <c r="D31" s="137"/>
      <c r="E31" s="56"/>
      <c r="F31" s="130"/>
      <c r="G31" s="35"/>
      <c r="H31" s="22"/>
      <c r="I31" s="23"/>
      <c r="J31" s="36"/>
      <c r="K31" s="22"/>
      <c r="L31" s="23"/>
      <c r="M31" s="105"/>
      <c r="N31" s="22"/>
      <c r="O31" s="23"/>
      <c r="P31" s="41"/>
      <c r="Q31" s="42"/>
      <c r="R31" s="101"/>
      <c r="S31" s="34">
        <f t="shared" si="2"/>
        <v>8.3333333333333329E-2</v>
      </c>
      <c r="T31" s="69"/>
      <c r="U31" s="70"/>
      <c r="V31" s="71"/>
      <c r="W31" s="71"/>
      <c r="X31" s="72"/>
    </row>
    <row r="32" spans="1:24" ht="20.100000000000001" hidden="1" customHeight="1" x14ac:dyDescent="0.25">
      <c r="A32" s="54"/>
      <c r="B32" s="124"/>
      <c r="C32" s="61"/>
      <c r="D32" s="137"/>
      <c r="E32" s="56"/>
      <c r="F32" s="130"/>
      <c r="G32" s="35"/>
      <c r="H32" s="22"/>
      <c r="I32" s="23"/>
      <c r="J32" s="36"/>
      <c r="K32" s="22"/>
      <c r="L32" s="23"/>
      <c r="M32" s="105"/>
      <c r="N32" s="22"/>
      <c r="O32" s="23"/>
      <c r="P32" s="41"/>
      <c r="Q32" s="42"/>
      <c r="R32" s="101"/>
      <c r="S32" s="34">
        <f t="shared" si="2"/>
        <v>8.3333333333333329E-2</v>
      </c>
      <c r="T32" s="69"/>
      <c r="U32" s="70"/>
      <c r="V32" s="71"/>
      <c r="W32" s="71"/>
      <c r="X32" s="72"/>
    </row>
    <row r="33" spans="1:24" ht="20.100000000000001" hidden="1" customHeight="1" x14ac:dyDescent="0.25">
      <c r="A33" s="54"/>
      <c r="B33" s="124"/>
      <c r="C33" s="61"/>
      <c r="D33" s="137"/>
      <c r="E33" s="56"/>
      <c r="F33" s="130"/>
      <c r="G33" s="35"/>
      <c r="H33" s="22"/>
      <c r="I33" s="23"/>
      <c r="J33" s="36"/>
      <c r="K33" s="22"/>
      <c r="L33" s="23"/>
      <c r="M33" s="105"/>
      <c r="N33" s="22"/>
      <c r="O33" s="23"/>
      <c r="P33" s="41"/>
      <c r="Q33" s="42"/>
      <c r="R33" s="101"/>
      <c r="S33" s="34">
        <f t="shared" si="2"/>
        <v>8.3333333333333329E-2</v>
      </c>
      <c r="T33" s="69"/>
      <c r="U33" s="70"/>
      <c r="V33" s="71"/>
      <c r="W33" s="71"/>
      <c r="X33" s="72"/>
    </row>
    <row r="34" spans="1:24" ht="20.100000000000001" hidden="1" customHeight="1" x14ac:dyDescent="0.25">
      <c r="A34" s="54"/>
      <c r="B34" s="124"/>
      <c r="C34" s="61"/>
      <c r="D34" s="137"/>
      <c r="E34" s="56"/>
      <c r="F34" s="130"/>
      <c r="G34" s="35"/>
      <c r="H34" s="22"/>
      <c r="I34" s="23"/>
      <c r="J34" s="36"/>
      <c r="K34" s="22"/>
      <c r="L34" s="23"/>
      <c r="M34" s="105"/>
      <c r="N34" s="22"/>
      <c r="O34" s="23"/>
      <c r="P34" s="41"/>
      <c r="Q34" s="42"/>
      <c r="R34" s="101"/>
      <c r="S34" s="34">
        <f t="shared" si="2"/>
        <v>8.3333333333333329E-2</v>
      </c>
      <c r="T34" s="69"/>
      <c r="U34" s="70"/>
      <c r="V34" s="71"/>
      <c r="W34" s="71"/>
      <c r="X34" s="72"/>
    </row>
    <row r="35" spans="1:24" ht="20.100000000000001" hidden="1" customHeight="1" x14ac:dyDescent="0.25">
      <c r="A35" s="54"/>
      <c r="B35" s="124"/>
      <c r="C35" s="61"/>
      <c r="D35" s="137"/>
      <c r="E35" s="56"/>
      <c r="F35" s="130"/>
      <c r="G35" s="35"/>
      <c r="H35" s="22"/>
      <c r="I35" s="23"/>
      <c r="J35" s="36"/>
      <c r="K35" s="22"/>
      <c r="L35" s="23"/>
      <c r="M35" s="105"/>
      <c r="N35" s="22"/>
      <c r="O35" s="23"/>
      <c r="P35" s="41"/>
      <c r="Q35" s="42"/>
      <c r="R35" s="101"/>
      <c r="S35" s="34">
        <f t="shared" si="2"/>
        <v>8.3333333333333329E-2</v>
      </c>
      <c r="T35" s="69"/>
      <c r="U35" s="70"/>
      <c r="V35" s="71"/>
      <c r="W35" s="71"/>
      <c r="X35" s="72"/>
    </row>
    <row r="36" spans="1:24" ht="20.100000000000001" hidden="1" customHeight="1" x14ac:dyDescent="0.25">
      <c r="A36" s="54"/>
      <c r="B36" s="124"/>
      <c r="C36" s="61"/>
      <c r="D36" s="137"/>
      <c r="E36" s="56"/>
      <c r="F36" s="130"/>
      <c r="G36" s="35"/>
      <c r="H36" s="22"/>
      <c r="I36" s="23"/>
      <c r="J36" s="36"/>
      <c r="K36" s="22"/>
      <c r="L36" s="23"/>
      <c r="M36" s="105"/>
      <c r="N36" s="22"/>
      <c r="O36" s="23"/>
      <c r="P36" s="41"/>
      <c r="Q36" s="42"/>
      <c r="R36" s="101"/>
      <c r="S36" s="34">
        <f t="shared" si="2"/>
        <v>8.3333333333333329E-2</v>
      </c>
      <c r="T36" s="69"/>
      <c r="U36" s="70"/>
      <c r="V36" s="71"/>
      <c r="W36" s="71"/>
      <c r="X36" s="72"/>
    </row>
    <row r="37" spans="1:24" ht="20.100000000000001" hidden="1" customHeight="1" x14ac:dyDescent="0.25">
      <c r="A37" s="54"/>
      <c r="B37" s="124"/>
      <c r="C37" s="61"/>
      <c r="D37" s="137"/>
      <c r="E37" s="56"/>
      <c r="F37" s="130"/>
      <c r="G37" s="35"/>
      <c r="H37" s="22"/>
      <c r="I37" s="23"/>
      <c r="J37" s="36"/>
      <c r="K37" s="22"/>
      <c r="L37" s="23"/>
      <c r="M37" s="105"/>
      <c r="N37" s="22"/>
      <c r="O37" s="23"/>
      <c r="P37" s="41"/>
      <c r="Q37" s="42"/>
      <c r="R37" s="101"/>
      <c r="S37" s="34">
        <f t="shared" si="2"/>
        <v>8.3333333333333329E-2</v>
      </c>
      <c r="T37" s="69"/>
      <c r="U37" s="70"/>
      <c r="V37" s="71"/>
      <c r="W37" s="71"/>
      <c r="X37" s="72"/>
    </row>
    <row r="38" spans="1:24" ht="20.100000000000001" hidden="1" customHeight="1" x14ac:dyDescent="0.25">
      <c r="A38" s="54"/>
      <c r="B38" s="124"/>
      <c r="C38" s="61"/>
      <c r="D38" s="137"/>
      <c r="E38" s="56"/>
      <c r="F38" s="130"/>
      <c r="G38" s="35"/>
      <c r="H38" s="22"/>
      <c r="I38" s="23"/>
      <c r="J38" s="36"/>
      <c r="K38" s="22"/>
      <c r="L38" s="23"/>
      <c r="M38" s="105"/>
      <c r="N38" s="22"/>
      <c r="O38" s="23"/>
      <c r="P38" s="41"/>
      <c r="Q38" s="42"/>
      <c r="R38" s="101"/>
      <c r="S38" s="34">
        <f t="shared" si="2"/>
        <v>8.3333333333333329E-2</v>
      </c>
      <c r="T38" s="69"/>
      <c r="U38" s="70"/>
      <c r="V38" s="71"/>
      <c r="W38" s="71"/>
      <c r="X38" s="72"/>
    </row>
    <row r="39" spans="1:24" ht="19.5" hidden="1" customHeight="1" x14ac:dyDescent="0.25">
      <c r="A39" s="73">
        <v>0.41666666666666669</v>
      </c>
      <c r="B39" s="125" t="s">
        <v>28</v>
      </c>
      <c r="C39" s="75">
        <v>25</v>
      </c>
      <c r="D39" s="138" t="s">
        <v>29</v>
      </c>
      <c r="E39" s="76" t="s">
        <v>30</v>
      </c>
      <c r="F39" s="131" t="s">
        <v>31</v>
      </c>
      <c r="G39" s="78" t="s">
        <v>12</v>
      </c>
      <c r="H39" s="79" t="s">
        <v>12</v>
      </c>
      <c r="I39" s="80" t="s">
        <v>12</v>
      </c>
      <c r="J39" s="78" t="s">
        <v>12</v>
      </c>
      <c r="K39" s="79" t="s">
        <v>12</v>
      </c>
      <c r="L39" s="80" t="s">
        <v>12</v>
      </c>
      <c r="M39" s="78" t="s">
        <v>12</v>
      </c>
      <c r="N39" s="79" t="s">
        <v>12</v>
      </c>
      <c r="O39" s="80" t="s">
        <v>12</v>
      </c>
      <c r="P39" s="41" t="s">
        <v>12</v>
      </c>
      <c r="Q39" s="42" t="s">
        <v>12</v>
      </c>
      <c r="R39" s="101" t="s">
        <v>12</v>
      </c>
      <c r="S39" s="81" t="s">
        <v>12</v>
      </c>
      <c r="T39" s="82" t="s">
        <v>12</v>
      </c>
      <c r="U39" s="83" t="s">
        <v>12</v>
      </c>
      <c r="V39" s="84" t="s">
        <v>12</v>
      </c>
      <c r="W39" s="84" t="s">
        <v>12</v>
      </c>
      <c r="X39" s="85" t="s">
        <v>12</v>
      </c>
    </row>
    <row r="40" spans="1:24" ht="19.5" hidden="1" customHeight="1" x14ac:dyDescent="0.25">
      <c r="A40" s="73">
        <v>0.41666666666666669</v>
      </c>
      <c r="B40" s="125" t="s">
        <v>28</v>
      </c>
      <c r="C40" s="75">
        <v>24</v>
      </c>
      <c r="D40" s="138" t="s">
        <v>29</v>
      </c>
      <c r="E40" s="76" t="s">
        <v>32</v>
      </c>
      <c r="F40" s="131" t="s">
        <v>5</v>
      </c>
      <c r="G40" s="78" t="s">
        <v>12</v>
      </c>
      <c r="H40" s="79" t="s">
        <v>12</v>
      </c>
      <c r="I40" s="80" t="s">
        <v>12</v>
      </c>
      <c r="J40" s="78" t="s">
        <v>12</v>
      </c>
      <c r="K40" s="79" t="s">
        <v>12</v>
      </c>
      <c r="L40" s="80" t="s">
        <v>12</v>
      </c>
      <c r="M40" s="78" t="s">
        <v>12</v>
      </c>
      <c r="N40" s="79" t="s">
        <v>12</v>
      </c>
      <c r="O40" s="80" t="s">
        <v>12</v>
      </c>
      <c r="P40" s="41" t="s">
        <v>12</v>
      </c>
      <c r="Q40" s="42" t="s">
        <v>12</v>
      </c>
      <c r="R40" s="101" t="s">
        <v>12</v>
      </c>
      <c r="S40" s="81" t="s">
        <v>12</v>
      </c>
      <c r="T40" s="82" t="s">
        <v>12</v>
      </c>
      <c r="U40" s="83" t="s">
        <v>12</v>
      </c>
      <c r="V40" s="84" t="s">
        <v>12</v>
      </c>
      <c r="W40" s="84" t="s">
        <v>12</v>
      </c>
      <c r="X40" s="85" t="s">
        <v>12</v>
      </c>
    </row>
    <row r="41" spans="1:24" ht="19.5" hidden="1" customHeight="1" x14ac:dyDescent="0.25">
      <c r="A41" s="73">
        <v>0.41666666666666669</v>
      </c>
      <c r="B41" s="125" t="s">
        <v>28</v>
      </c>
      <c r="C41" s="75">
        <v>24</v>
      </c>
      <c r="D41" s="138" t="s">
        <v>29</v>
      </c>
      <c r="E41" s="76" t="s">
        <v>33</v>
      </c>
      <c r="F41" s="131" t="s">
        <v>34</v>
      </c>
      <c r="G41" s="78" t="s">
        <v>12</v>
      </c>
      <c r="H41" s="79" t="s">
        <v>12</v>
      </c>
      <c r="I41" s="80" t="s">
        <v>12</v>
      </c>
      <c r="J41" s="78" t="s">
        <v>12</v>
      </c>
      <c r="K41" s="79" t="s">
        <v>12</v>
      </c>
      <c r="L41" s="80" t="s">
        <v>12</v>
      </c>
      <c r="M41" s="78" t="s">
        <v>12</v>
      </c>
      <c r="N41" s="79" t="s">
        <v>12</v>
      </c>
      <c r="O41" s="80" t="s">
        <v>12</v>
      </c>
      <c r="P41" s="41" t="s">
        <v>12</v>
      </c>
      <c r="Q41" s="42" t="s">
        <v>12</v>
      </c>
      <c r="R41" s="101" t="s">
        <v>12</v>
      </c>
      <c r="S41" s="81" t="s">
        <v>12</v>
      </c>
      <c r="T41" s="82" t="s">
        <v>12</v>
      </c>
      <c r="U41" s="83" t="s">
        <v>12</v>
      </c>
      <c r="V41" s="84" t="s">
        <v>12</v>
      </c>
      <c r="W41" s="84" t="s">
        <v>12</v>
      </c>
      <c r="X41" s="85" t="s">
        <v>12</v>
      </c>
    </row>
    <row r="42" spans="1:24" ht="19.5" hidden="1" customHeight="1" x14ac:dyDescent="0.25">
      <c r="A42" s="73">
        <v>0.5</v>
      </c>
      <c r="B42" s="125" t="s">
        <v>35</v>
      </c>
      <c r="C42" s="75">
        <v>36</v>
      </c>
      <c r="D42" s="138" t="s">
        <v>29</v>
      </c>
      <c r="E42" s="76" t="s">
        <v>36</v>
      </c>
      <c r="F42" s="131" t="s">
        <v>31</v>
      </c>
      <c r="G42" s="78" t="s">
        <v>12</v>
      </c>
      <c r="H42" s="79" t="s">
        <v>12</v>
      </c>
      <c r="I42" s="80" t="s">
        <v>12</v>
      </c>
      <c r="J42" s="78" t="s">
        <v>12</v>
      </c>
      <c r="K42" s="79" t="s">
        <v>12</v>
      </c>
      <c r="L42" s="80" t="s">
        <v>12</v>
      </c>
      <c r="M42" s="78" t="s">
        <v>12</v>
      </c>
      <c r="N42" s="79" t="s">
        <v>12</v>
      </c>
      <c r="O42" s="80" t="s">
        <v>12</v>
      </c>
      <c r="P42" s="41" t="s">
        <v>12</v>
      </c>
      <c r="Q42" s="42" t="s">
        <v>12</v>
      </c>
      <c r="R42" s="101" t="s">
        <v>12</v>
      </c>
      <c r="S42" s="81" t="s">
        <v>12</v>
      </c>
      <c r="T42" s="82" t="s">
        <v>12</v>
      </c>
      <c r="U42" s="83" t="s">
        <v>12</v>
      </c>
      <c r="V42" s="84" t="s">
        <v>12</v>
      </c>
      <c r="W42" s="84" t="s">
        <v>12</v>
      </c>
      <c r="X42" s="85" t="s">
        <v>12</v>
      </c>
    </row>
    <row r="43" spans="1:24" ht="19.5" hidden="1" customHeight="1" x14ac:dyDescent="0.25">
      <c r="A43" s="73">
        <v>0.5</v>
      </c>
      <c r="B43" s="125" t="s">
        <v>35</v>
      </c>
      <c r="C43" s="75">
        <v>36</v>
      </c>
      <c r="D43" s="138" t="s">
        <v>29</v>
      </c>
      <c r="E43" s="76" t="s">
        <v>37</v>
      </c>
      <c r="F43" s="131" t="s">
        <v>5</v>
      </c>
      <c r="G43" s="78" t="s">
        <v>12</v>
      </c>
      <c r="H43" s="79" t="s">
        <v>12</v>
      </c>
      <c r="I43" s="80" t="s">
        <v>12</v>
      </c>
      <c r="J43" s="78" t="s">
        <v>12</v>
      </c>
      <c r="K43" s="79" t="s">
        <v>12</v>
      </c>
      <c r="L43" s="80" t="s">
        <v>12</v>
      </c>
      <c r="M43" s="78" t="s">
        <v>12</v>
      </c>
      <c r="N43" s="79" t="s">
        <v>12</v>
      </c>
      <c r="O43" s="80" t="s">
        <v>12</v>
      </c>
      <c r="P43" s="41" t="s">
        <v>12</v>
      </c>
      <c r="Q43" s="42" t="s">
        <v>12</v>
      </c>
      <c r="R43" s="101" t="s">
        <v>12</v>
      </c>
      <c r="S43" s="81" t="s">
        <v>12</v>
      </c>
      <c r="T43" s="82" t="s">
        <v>12</v>
      </c>
      <c r="U43" s="83" t="s">
        <v>12</v>
      </c>
      <c r="V43" s="84" t="s">
        <v>12</v>
      </c>
      <c r="W43" s="84" t="s">
        <v>12</v>
      </c>
      <c r="X43" s="85" t="s">
        <v>12</v>
      </c>
    </row>
    <row r="44" spans="1:24" ht="19.5" hidden="1" customHeight="1" x14ac:dyDescent="0.25">
      <c r="A44" s="73">
        <v>0.5</v>
      </c>
      <c r="B44" s="125" t="s">
        <v>35</v>
      </c>
      <c r="C44" s="75">
        <v>36</v>
      </c>
      <c r="D44" s="138" t="s">
        <v>29</v>
      </c>
      <c r="E44" s="76" t="s">
        <v>38</v>
      </c>
      <c r="F44" s="131" t="s">
        <v>34</v>
      </c>
      <c r="G44" s="78" t="s">
        <v>12</v>
      </c>
      <c r="H44" s="79" t="s">
        <v>12</v>
      </c>
      <c r="I44" s="80" t="s">
        <v>12</v>
      </c>
      <c r="J44" s="78" t="s">
        <v>12</v>
      </c>
      <c r="K44" s="79" t="s">
        <v>12</v>
      </c>
      <c r="L44" s="80" t="s">
        <v>12</v>
      </c>
      <c r="M44" s="78" t="s">
        <v>12</v>
      </c>
      <c r="N44" s="79" t="s">
        <v>12</v>
      </c>
      <c r="O44" s="80" t="s">
        <v>12</v>
      </c>
      <c r="P44" s="41" t="s">
        <v>12</v>
      </c>
      <c r="Q44" s="42" t="s">
        <v>12</v>
      </c>
      <c r="R44" s="101" t="s">
        <v>12</v>
      </c>
      <c r="S44" s="81" t="s">
        <v>12</v>
      </c>
      <c r="T44" s="82" t="s">
        <v>12</v>
      </c>
      <c r="U44" s="83" t="s">
        <v>12</v>
      </c>
      <c r="V44" s="84" t="s">
        <v>12</v>
      </c>
      <c r="W44" s="84" t="s">
        <v>12</v>
      </c>
      <c r="X44" s="85" t="s">
        <v>12</v>
      </c>
    </row>
    <row r="45" spans="1:24" ht="20.100000000000001" hidden="1" customHeight="1" x14ac:dyDescent="0.25">
      <c r="A45" s="86" t="s">
        <v>39</v>
      </c>
      <c r="B45" s="87" t="s">
        <v>40</v>
      </c>
      <c r="C45" s="88">
        <v>100</v>
      </c>
      <c r="D45" s="139" t="s">
        <v>6</v>
      </c>
      <c r="E45" s="90" t="s">
        <v>41</v>
      </c>
      <c r="F45" s="132" t="s">
        <v>42</v>
      </c>
      <c r="G45" s="92" t="s">
        <v>12</v>
      </c>
      <c r="H45" s="93" t="s">
        <v>12</v>
      </c>
      <c r="I45" s="94" t="s">
        <v>12</v>
      </c>
      <c r="J45" s="92" t="s">
        <v>12</v>
      </c>
      <c r="K45" s="93" t="s">
        <v>12</v>
      </c>
      <c r="L45" s="94" t="s">
        <v>12</v>
      </c>
      <c r="M45" s="92" t="s">
        <v>12</v>
      </c>
      <c r="N45" s="93" t="s">
        <v>12</v>
      </c>
      <c r="O45" s="94" t="s">
        <v>12</v>
      </c>
      <c r="P45" s="95" t="s">
        <v>12</v>
      </c>
      <c r="Q45" s="95" t="s">
        <v>12</v>
      </c>
      <c r="R45" s="95" t="s">
        <v>12</v>
      </c>
      <c r="S45" s="96" t="s">
        <v>12</v>
      </c>
      <c r="T45" s="100" t="s">
        <v>12</v>
      </c>
      <c r="U45" s="97" t="s">
        <v>12</v>
      </c>
      <c r="V45" s="98" t="s">
        <v>12</v>
      </c>
      <c r="W45" s="98" t="s">
        <v>12</v>
      </c>
      <c r="X45" s="99" t="s">
        <v>12</v>
      </c>
    </row>
    <row r="46" spans="1:24" ht="30" hidden="1" customHeight="1" x14ac:dyDescent="0.25">
      <c r="A46" s="62"/>
      <c r="B46" s="126"/>
      <c r="C46" s="64"/>
      <c r="D46" s="140"/>
      <c r="E46" s="66"/>
      <c r="F46" s="133"/>
      <c r="G46" s="35" t="s">
        <v>12</v>
      </c>
      <c r="H46" s="20" t="s">
        <v>12</v>
      </c>
      <c r="I46" s="21" t="s">
        <v>12</v>
      </c>
      <c r="J46" s="36" t="s">
        <v>12</v>
      </c>
      <c r="K46" s="20" t="s">
        <v>12</v>
      </c>
      <c r="L46" s="21" t="s">
        <v>12</v>
      </c>
      <c r="M46" s="105"/>
      <c r="N46" s="20"/>
      <c r="O46" s="21"/>
      <c r="P46" s="41" t="s">
        <v>12</v>
      </c>
      <c r="Q46" s="42" t="s">
        <v>12</v>
      </c>
      <c r="R46" s="101"/>
      <c r="S46" s="16" t="s">
        <v>12</v>
      </c>
      <c r="T46" s="30" t="s">
        <v>12</v>
      </c>
      <c r="U46" s="31" t="s">
        <v>12</v>
      </c>
      <c r="V46" s="32" t="s">
        <v>12</v>
      </c>
      <c r="W46" s="32" t="s">
        <v>12</v>
      </c>
      <c r="X46" s="19" t="s">
        <v>12</v>
      </c>
    </row>
    <row r="47" spans="1:24" ht="5.25" customHeight="1" thickBot="1" x14ac:dyDescent="0.3">
      <c r="A47" s="5"/>
      <c r="B47" s="123"/>
      <c r="C47" s="58"/>
      <c r="D47" s="136"/>
      <c r="E47" s="11"/>
      <c r="F47" s="129"/>
      <c r="G47" s="10"/>
      <c r="H47" s="18"/>
      <c r="I47" s="12"/>
      <c r="J47" s="10"/>
      <c r="K47" s="18"/>
      <c r="L47" s="12"/>
      <c r="M47" s="10"/>
      <c r="N47" s="18"/>
      <c r="O47" s="12"/>
      <c r="P47" s="14"/>
      <c r="Q47" s="14"/>
      <c r="R47" s="14"/>
      <c r="S47" s="15"/>
      <c r="T47" s="6"/>
      <c r="U47" s="7"/>
      <c r="V47" s="8"/>
      <c r="W47" s="8"/>
      <c r="X47" s="8"/>
    </row>
    <row r="48" spans="1:24" ht="15.75" thickBot="1" x14ac:dyDescent="0.3">
      <c r="B48" s="127"/>
      <c r="C48"/>
      <c r="E48" s="25"/>
      <c r="F48" s="134"/>
      <c r="G48" s="394" t="str">
        <f>G2</f>
        <v># Shot</v>
      </c>
      <c r="J48" s="413" t="str">
        <f>J2</f>
        <v># Shot</v>
      </c>
      <c r="M48" s="397" t="str">
        <f>M2</f>
        <v># Shot</v>
      </c>
      <c r="P48" s="400" t="s">
        <v>11</v>
      </c>
      <c r="Q48" s="401"/>
      <c r="R48" s="402"/>
      <c r="T48" s="403" t="str">
        <f>T2</f>
        <v>Bypass</v>
      </c>
      <c r="U48" s="406" t="str">
        <f>U2</f>
        <v>No Show</v>
      </c>
      <c r="V48" s="418" t="str">
        <f>V2</f>
        <v>Decline</v>
      </c>
      <c r="W48" s="418" t="str">
        <f>W2</f>
        <v>Xtra Sheets</v>
      </c>
      <c r="X48" s="392" t="str">
        <f>X2</f>
        <v># Sales 
(if known)</v>
      </c>
    </row>
    <row r="49" spans="2:25" x14ac:dyDescent="0.25">
      <c r="F49" s="134"/>
      <c r="G49" s="395"/>
      <c r="J49" s="414"/>
      <c r="M49" s="398"/>
      <c r="P49" s="433" t="str">
        <f>P3</f>
        <v>Green 
Screen</v>
      </c>
      <c r="Q49" s="416" t="str">
        <f>Q3</f>
        <v>Star</v>
      </c>
      <c r="R49" s="435" t="str">
        <f>R3</f>
        <v>Private</v>
      </c>
      <c r="T49" s="404"/>
      <c r="U49" s="407"/>
      <c r="V49" s="419"/>
      <c r="W49" s="419"/>
      <c r="X49" s="431"/>
    </row>
    <row r="50" spans="2:25" ht="15.75" thickBot="1" x14ac:dyDescent="0.3">
      <c r="F50" s="134"/>
      <c r="G50" s="396"/>
      <c r="J50" s="415"/>
      <c r="M50" s="399"/>
      <c r="P50" s="434"/>
      <c r="Q50" s="417"/>
      <c r="R50" s="436"/>
      <c r="T50" s="405"/>
      <c r="U50" s="408"/>
      <c r="V50" s="420"/>
      <c r="W50" s="420"/>
      <c r="X50" s="432"/>
    </row>
    <row r="51" spans="2:25" ht="37.5" customHeight="1" thickBot="1" x14ac:dyDescent="0.3">
      <c r="F51" s="134"/>
      <c r="G51" s="26"/>
      <c r="J51" s="26"/>
      <c r="M51" s="26"/>
      <c r="P51" s="53"/>
      <c r="Q51" s="13"/>
      <c r="R51" s="13"/>
      <c r="T51" s="27"/>
      <c r="U51" s="28"/>
      <c r="V51" s="29"/>
      <c r="W51" s="29"/>
      <c r="X51" s="28"/>
    </row>
    <row r="52" spans="2:25" ht="4.5" customHeight="1" x14ac:dyDescent="0.25">
      <c r="B52"/>
      <c r="D52" s="57"/>
      <c r="F52"/>
      <c r="Y52" s="57"/>
    </row>
    <row r="53" spans="2:25" ht="4.5" customHeight="1" thickBot="1" x14ac:dyDescent="0.3">
      <c r="B53"/>
      <c r="D53" s="57"/>
      <c r="F53"/>
      <c r="Y53" s="57"/>
    </row>
    <row r="54" spans="2:25" ht="27.75" customHeight="1" thickBot="1" x14ac:dyDescent="0.3">
      <c r="B54"/>
      <c r="D54" s="142"/>
      <c r="E54" s="143" t="s">
        <v>43</v>
      </c>
      <c r="F54"/>
      <c r="G54" s="144"/>
      <c r="H54" s="428" t="s">
        <v>44</v>
      </c>
      <c r="I54" s="429"/>
      <c r="O54" s="144"/>
      <c r="P54" s="428" t="s">
        <v>45</v>
      </c>
      <c r="Q54" s="430"/>
      <c r="R54" s="429"/>
      <c r="T54" s="145"/>
      <c r="U54" s="428" t="s">
        <v>46</v>
      </c>
      <c r="V54" s="430"/>
      <c r="W54" s="429"/>
      <c r="Y54" s="57"/>
    </row>
    <row r="55" spans="2:25" ht="27.75" customHeight="1" x14ac:dyDescent="0.25"/>
    <row r="56" spans="2:25" ht="27.75" customHeight="1" x14ac:dyDescent="0.25"/>
    <row r="60" spans="2:25" ht="6" customHeight="1" x14ac:dyDescent="0.25"/>
  </sheetData>
  <mergeCells count="29">
    <mergeCell ref="H54:I54"/>
    <mergeCell ref="U54:W54"/>
    <mergeCell ref="P54:R54"/>
    <mergeCell ref="W48:W50"/>
    <mergeCell ref="X48:X50"/>
    <mergeCell ref="P49:P50"/>
    <mergeCell ref="R49:R50"/>
    <mergeCell ref="W2:W3"/>
    <mergeCell ref="X2:X3"/>
    <mergeCell ref="G48:G50"/>
    <mergeCell ref="M48:M50"/>
    <mergeCell ref="P48:R48"/>
    <mergeCell ref="T48:T50"/>
    <mergeCell ref="U48:U50"/>
    <mergeCell ref="J2:J3"/>
    <mergeCell ref="K2:L2"/>
    <mergeCell ref="J48:J50"/>
    <mergeCell ref="Q49:Q50"/>
    <mergeCell ref="V48:V50"/>
    <mergeCell ref="P2:R2"/>
    <mergeCell ref="T2:T3"/>
    <mergeCell ref="U2:U3"/>
    <mergeCell ref="V2:V3"/>
    <mergeCell ref="A1:F2"/>
    <mergeCell ref="G1:O1"/>
    <mergeCell ref="G2:G3"/>
    <mergeCell ref="H2:I2"/>
    <mergeCell ref="M2:M3"/>
    <mergeCell ref="N2:O2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E789-3651-404C-9836-29546B958295}">
  <sheetPr>
    <tabColor rgb="FF7030A0"/>
    <pageSetUpPr fitToPage="1"/>
  </sheetPr>
  <dimension ref="A1:Y60"/>
  <sheetViews>
    <sheetView tabSelected="1" zoomScaleNormal="100" workbookViewId="0">
      <selection activeCell="Y57" sqref="Y5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7" customWidth="1"/>
    <col min="4" max="4" width="5.85546875" style="57" bestFit="1" customWidth="1"/>
    <col min="5" max="5" width="20.28515625" style="57" customWidth="1"/>
    <col min="6" max="6" width="8.42578125" bestFit="1" customWidth="1"/>
    <col min="7" max="7" width="4.28515625" customWidth="1"/>
    <col min="8" max="9" width="8.140625" style="57" customWidth="1"/>
    <col min="10" max="10" width="4.28515625" hidden="1" customWidth="1"/>
    <col min="11" max="12" width="8.140625" style="57" hidden="1" customWidth="1"/>
    <col min="13" max="13" width="4.28515625" customWidth="1"/>
    <col min="14" max="15" width="8.140625" style="57" customWidth="1"/>
    <col min="16" max="16" width="6.42578125" customWidth="1"/>
    <col min="17" max="17" width="6.42578125" hidden="1" customWidth="1"/>
    <col min="18" max="18" width="6.42578125" customWidth="1"/>
    <col min="19" max="19" width="5.7109375" style="4" customWidth="1"/>
    <col min="20" max="23" width="3.42578125" customWidth="1"/>
    <col min="24" max="24" width="8.42578125" customWidth="1"/>
    <col min="25" max="25" width="32.5703125" style="57" bestFit="1" customWidth="1"/>
  </cols>
  <sheetData>
    <row r="1" spans="1:25" ht="16.5" thickBot="1" x14ac:dyDescent="0.3">
      <c r="A1" s="375" t="str">
        <f>'02.28 (v2)'!A1</f>
        <v>Monday, February 26th</v>
      </c>
      <c r="B1" s="375"/>
      <c r="C1" s="375"/>
      <c r="D1" s="375"/>
      <c r="E1" s="375"/>
      <c r="F1" s="376"/>
      <c r="G1" s="379" t="s">
        <v>22</v>
      </c>
      <c r="H1" s="380"/>
      <c r="I1" s="380"/>
      <c r="J1" s="380"/>
      <c r="K1" s="380"/>
      <c r="L1" s="380"/>
      <c r="M1" s="380"/>
      <c r="N1" s="380"/>
      <c r="O1" s="381"/>
      <c r="Y1"/>
    </row>
    <row r="2" spans="1:25" ht="24.75" customHeight="1" thickBot="1" x14ac:dyDescent="0.3">
      <c r="A2" s="377"/>
      <c r="B2" s="377"/>
      <c r="C2" s="377"/>
      <c r="D2" s="377"/>
      <c r="E2" s="377"/>
      <c r="F2" s="378"/>
      <c r="G2" s="382" t="s">
        <v>10</v>
      </c>
      <c r="H2" s="384" t="s">
        <v>24</v>
      </c>
      <c r="I2" s="385"/>
      <c r="J2" s="409" t="s">
        <v>10</v>
      </c>
      <c r="K2" s="411" t="s">
        <v>23</v>
      </c>
      <c r="L2" s="412"/>
      <c r="M2" s="386" t="s">
        <v>10</v>
      </c>
      <c r="N2" s="388" t="s">
        <v>6</v>
      </c>
      <c r="O2" s="389"/>
      <c r="P2" s="421" t="s">
        <v>11</v>
      </c>
      <c r="Q2" s="422"/>
      <c r="R2" s="423"/>
      <c r="S2" s="45"/>
      <c r="T2" s="424" t="s">
        <v>7</v>
      </c>
      <c r="U2" s="426" t="s">
        <v>8</v>
      </c>
      <c r="V2" s="390" t="s">
        <v>9</v>
      </c>
      <c r="W2" s="390" t="s">
        <v>27</v>
      </c>
      <c r="X2" s="392" t="s">
        <v>26</v>
      </c>
      <c r="Y2"/>
    </row>
    <row r="3" spans="1:25" ht="22.5" customHeight="1" x14ac:dyDescent="0.25">
      <c r="A3" s="46" t="s">
        <v>0</v>
      </c>
      <c r="B3" s="47" t="s">
        <v>18</v>
      </c>
      <c r="C3" s="48" t="s">
        <v>2</v>
      </c>
      <c r="D3" s="49" t="s">
        <v>1</v>
      </c>
      <c r="E3" s="50" t="s">
        <v>21</v>
      </c>
      <c r="F3" s="51" t="s">
        <v>17</v>
      </c>
      <c r="G3" s="383"/>
      <c r="H3" s="37" t="s">
        <v>15</v>
      </c>
      <c r="I3" s="38" t="s">
        <v>16</v>
      </c>
      <c r="J3" s="410"/>
      <c r="K3" s="39" t="s">
        <v>15</v>
      </c>
      <c r="L3" s="40" t="s">
        <v>16</v>
      </c>
      <c r="M3" s="387"/>
      <c r="N3" s="103" t="s">
        <v>15</v>
      </c>
      <c r="O3" s="104" t="s">
        <v>16</v>
      </c>
      <c r="P3" s="43" t="s">
        <v>25</v>
      </c>
      <c r="Q3" s="44" t="s">
        <v>23</v>
      </c>
      <c r="R3" s="102" t="s">
        <v>6</v>
      </c>
      <c r="S3" s="33" t="s">
        <v>20</v>
      </c>
      <c r="T3" s="425"/>
      <c r="U3" s="427"/>
      <c r="V3" s="391"/>
      <c r="W3" s="391"/>
      <c r="X3" s="393"/>
      <c r="Y3" s="50" t="s">
        <v>47</v>
      </c>
    </row>
    <row r="4" spans="1:25" ht="5.25" customHeight="1" x14ac:dyDescent="0.25">
      <c r="A4" s="5"/>
      <c r="B4" s="9"/>
      <c r="C4" s="58"/>
      <c r="D4" s="59"/>
      <c r="E4" s="11"/>
      <c r="F4" s="60"/>
      <c r="G4" s="6"/>
      <c r="H4" s="17"/>
      <c r="I4" s="10"/>
      <c r="J4" s="6"/>
      <c r="K4" s="17"/>
      <c r="L4" s="10"/>
      <c r="M4" s="6"/>
      <c r="N4" s="17"/>
      <c r="O4" s="10"/>
      <c r="P4" s="10"/>
      <c r="Q4" s="10"/>
      <c r="R4" s="10"/>
      <c r="S4" s="15"/>
      <c r="T4" s="6"/>
      <c r="U4" s="7"/>
      <c r="V4" s="8"/>
      <c r="W4" s="8"/>
      <c r="X4" s="8"/>
      <c r="Y4" s="11"/>
    </row>
    <row r="5" spans="1:25" ht="20.100000000000001" customHeight="1" x14ac:dyDescent="0.25">
      <c r="A5" s="54">
        <v>0.41666666666666669</v>
      </c>
      <c r="B5" s="124" t="s">
        <v>3</v>
      </c>
      <c r="C5" s="61">
        <v>35</v>
      </c>
      <c r="D5" s="137" t="s">
        <v>4</v>
      </c>
      <c r="E5" s="56"/>
      <c r="F5" s="130" t="s">
        <v>72</v>
      </c>
      <c r="G5" s="106">
        <f t="shared" ref="G5:G16" si="0">IF(ISBLANK(I5),0,(I5-H5+1))</f>
        <v>11</v>
      </c>
      <c r="H5" s="109">
        <v>3372</v>
      </c>
      <c r="I5" s="110">
        <v>3382</v>
      </c>
      <c r="J5" s="107">
        <f t="shared" ref="J5:J16" si="1">IF(ISBLANK(L5),0,(L5-K5+1))</f>
        <v>0</v>
      </c>
      <c r="K5" s="22"/>
      <c r="L5" s="23"/>
      <c r="M5" s="108" t="s">
        <v>12</v>
      </c>
      <c r="N5" s="109" t="s">
        <v>12</v>
      </c>
      <c r="O5" s="110" t="s">
        <v>12</v>
      </c>
      <c r="P5" s="111">
        <f>7+0</f>
        <v>7</v>
      </c>
      <c r="Q5" s="112" t="s">
        <v>12</v>
      </c>
      <c r="R5" s="113" t="s">
        <v>12</v>
      </c>
      <c r="S5" s="34">
        <f t="shared" ref="S5:S11" si="2">A5+TIME(2,0,0)</f>
        <v>0.5</v>
      </c>
      <c r="T5" s="114">
        <v>0</v>
      </c>
      <c r="U5" s="115">
        <v>0</v>
      </c>
      <c r="V5" s="116">
        <v>4</v>
      </c>
      <c r="W5" s="116">
        <v>0</v>
      </c>
      <c r="X5" s="353">
        <v>3</v>
      </c>
      <c r="Y5" s="354" t="s">
        <v>114</v>
      </c>
    </row>
    <row r="6" spans="1:25" ht="20.100000000000001" customHeight="1" x14ac:dyDescent="0.25">
      <c r="A6" s="54">
        <v>0.45833333333333331</v>
      </c>
      <c r="B6" s="124" t="s">
        <v>3</v>
      </c>
      <c r="C6" s="61">
        <v>35</v>
      </c>
      <c r="D6" s="137" t="s">
        <v>4</v>
      </c>
      <c r="E6" s="56"/>
      <c r="F6" s="130" t="s">
        <v>96</v>
      </c>
      <c r="G6" s="106">
        <f t="shared" si="0"/>
        <v>8</v>
      </c>
      <c r="H6" s="109">
        <v>3383</v>
      </c>
      <c r="I6" s="110">
        <v>3390</v>
      </c>
      <c r="J6" s="107">
        <f t="shared" si="1"/>
        <v>0</v>
      </c>
      <c r="K6" s="22"/>
      <c r="L6" s="23"/>
      <c r="M6" s="108" t="s">
        <v>12</v>
      </c>
      <c r="N6" s="109" t="s">
        <v>12</v>
      </c>
      <c r="O6" s="110" t="s">
        <v>12</v>
      </c>
      <c r="P6" s="111">
        <f>5+3</f>
        <v>8</v>
      </c>
      <c r="Q6" s="112" t="s">
        <v>12</v>
      </c>
      <c r="R6" s="113" t="s">
        <v>12</v>
      </c>
      <c r="S6" s="34">
        <f t="shared" si="2"/>
        <v>0.54166666666666663</v>
      </c>
      <c r="T6" s="114">
        <v>0</v>
      </c>
      <c r="U6" s="115">
        <v>0</v>
      </c>
      <c r="V6" s="116">
        <v>3</v>
      </c>
      <c r="W6" s="116">
        <v>1</v>
      </c>
      <c r="X6" s="353">
        <v>4</v>
      </c>
      <c r="Y6" s="355"/>
    </row>
    <row r="7" spans="1:25" ht="20.100000000000001" customHeight="1" x14ac:dyDescent="0.25">
      <c r="A7" s="54">
        <v>0.5</v>
      </c>
      <c r="B7" s="124" t="s">
        <v>3</v>
      </c>
      <c r="C7" s="61">
        <v>35</v>
      </c>
      <c r="D7" s="137" t="s">
        <v>4</v>
      </c>
      <c r="E7" s="56"/>
      <c r="F7" s="130" t="s">
        <v>72</v>
      </c>
      <c r="G7" s="106">
        <f t="shared" si="0"/>
        <v>17</v>
      </c>
      <c r="H7" s="109">
        <v>3391</v>
      </c>
      <c r="I7" s="110">
        <v>3407</v>
      </c>
      <c r="J7" s="107">
        <f t="shared" si="1"/>
        <v>0</v>
      </c>
      <c r="K7" s="22"/>
      <c r="L7" s="23"/>
      <c r="M7" s="108" t="s">
        <v>12</v>
      </c>
      <c r="N7" s="109" t="s">
        <v>12</v>
      </c>
      <c r="O7" s="110" t="s">
        <v>12</v>
      </c>
      <c r="P7" s="111">
        <f>11+6</f>
        <v>17</v>
      </c>
      <c r="Q7" s="112" t="s">
        <v>12</v>
      </c>
      <c r="R7" s="113" t="s">
        <v>12</v>
      </c>
      <c r="S7" s="34">
        <f t="shared" si="2"/>
        <v>0.58333333333333337</v>
      </c>
      <c r="T7" s="114">
        <v>0</v>
      </c>
      <c r="U7" s="115">
        <v>0</v>
      </c>
      <c r="V7" s="116">
        <v>1</v>
      </c>
      <c r="W7" s="116">
        <v>3</v>
      </c>
      <c r="X7" s="353">
        <v>12</v>
      </c>
      <c r="Y7" s="356" t="s">
        <v>120</v>
      </c>
    </row>
    <row r="8" spans="1:25" ht="20.100000000000001" customHeight="1" x14ac:dyDescent="0.25">
      <c r="A8" s="54">
        <v>8.3333333333333329E-2</v>
      </c>
      <c r="B8" s="124" t="s">
        <v>3</v>
      </c>
      <c r="C8" s="61">
        <v>35</v>
      </c>
      <c r="D8" s="137" t="s">
        <v>4</v>
      </c>
      <c r="E8" s="56"/>
      <c r="F8" s="130" t="s">
        <v>97</v>
      </c>
      <c r="G8" s="106">
        <f t="shared" si="0"/>
        <v>7</v>
      </c>
      <c r="H8" s="109">
        <v>3408</v>
      </c>
      <c r="I8" s="110">
        <v>3414</v>
      </c>
      <c r="J8" s="107">
        <f t="shared" si="1"/>
        <v>0</v>
      </c>
      <c r="K8" s="22"/>
      <c r="L8" s="23"/>
      <c r="M8" s="108" t="s">
        <v>12</v>
      </c>
      <c r="N8" s="109" t="s">
        <v>12</v>
      </c>
      <c r="O8" s="110" t="s">
        <v>12</v>
      </c>
      <c r="P8" s="111">
        <f>7+0</f>
        <v>7</v>
      </c>
      <c r="Q8" s="112" t="s">
        <v>12</v>
      </c>
      <c r="R8" s="113" t="s">
        <v>12</v>
      </c>
      <c r="S8" s="34">
        <f t="shared" si="2"/>
        <v>0.16666666666666666</v>
      </c>
      <c r="T8" s="114">
        <v>0</v>
      </c>
      <c r="U8" s="115">
        <v>0</v>
      </c>
      <c r="V8" s="116">
        <v>4</v>
      </c>
      <c r="W8" s="116">
        <v>0</v>
      </c>
      <c r="X8" s="353">
        <v>3</v>
      </c>
      <c r="Y8" s="355"/>
    </row>
    <row r="9" spans="1:25" ht="30" customHeight="1" x14ac:dyDescent="0.25">
      <c r="A9" s="62">
        <v>0.10416666666666667</v>
      </c>
      <c r="B9" s="126" t="s">
        <v>98</v>
      </c>
      <c r="C9" s="64">
        <v>41</v>
      </c>
      <c r="D9" s="140" t="s">
        <v>6</v>
      </c>
      <c r="E9" s="66" t="s">
        <v>110</v>
      </c>
      <c r="F9" s="133" t="s">
        <v>96</v>
      </c>
      <c r="G9" s="106" t="s">
        <v>12</v>
      </c>
      <c r="H9" s="349" t="s">
        <v>12</v>
      </c>
      <c r="I9" s="350" t="s">
        <v>12</v>
      </c>
      <c r="J9" s="107" t="s">
        <v>12</v>
      </c>
      <c r="K9" s="20" t="s">
        <v>12</v>
      </c>
      <c r="L9" s="21" t="s">
        <v>12</v>
      </c>
      <c r="M9" s="108">
        <f t="shared" ref="M9:M12" si="3">IF(ISBLANK(O9),0,(O9-N9+1))</f>
        <v>4</v>
      </c>
      <c r="N9" s="349">
        <v>2609</v>
      </c>
      <c r="O9" s="350">
        <v>2612</v>
      </c>
      <c r="P9" s="111" t="s">
        <v>12</v>
      </c>
      <c r="Q9" s="112" t="s">
        <v>12</v>
      </c>
      <c r="R9" s="113">
        <v>1</v>
      </c>
      <c r="S9" s="16" t="s">
        <v>12</v>
      </c>
      <c r="T9" s="357" t="s">
        <v>12</v>
      </c>
      <c r="U9" s="358" t="s">
        <v>12</v>
      </c>
      <c r="V9" s="359" t="s">
        <v>12</v>
      </c>
      <c r="W9" s="359" t="s">
        <v>12</v>
      </c>
      <c r="X9" s="360" t="s">
        <v>12</v>
      </c>
      <c r="Y9" s="361" t="s">
        <v>115</v>
      </c>
    </row>
    <row r="10" spans="1:25" ht="30" customHeight="1" x14ac:dyDescent="0.25">
      <c r="A10" s="62">
        <v>0.14583333333333334</v>
      </c>
      <c r="B10" s="126" t="s">
        <v>100</v>
      </c>
      <c r="C10" s="64">
        <v>12</v>
      </c>
      <c r="D10" s="140" t="s">
        <v>6</v>
      </c>
      <c r="E10" s="66" t="s">
        <v>110</v>
      </c>
      <c r="F10" s="133" t="s">
        <v>102</v>
      </c>
      <c r="G10" s="106" t="s">
        <v>12</v>
      </c>
      <c r="H10" s="349" t="s">
        <v>12</v>
      </c>
      <c r="I10" s="350" t="s">
        <v>12</v>
      </c>
      <c r="J10" s="107" t="s">
        <v>12</v>
      </c>
      <c r="K10" s="20" t="s">
        <v>12</v>
      </c>
      <c r="L10" s="21" t="s">
        <v>12</v>
      </c>
      <c r="M10" s="108">
        <f t="shared" si="3"/>
        <v>4</v>
      </c>
      <c r="N10" s="349">
        <v>2613</v>
      </c>
      <c r="O10" s="350">
        <v>2616</v>
      </c>
      <c r="P10" s="111" t="s">
        <v>12</v>
      </c>
      <c r="Q10" s="112" t="s">
        <v>12</v>
      </c>
      <c r="R10" s="113">
        <v>1</v>
      </c>
      <c r="S10" s="16" t="s">
        <v>12</v>
      </c>
      <c r="T10" s="357" t="s">
        <v>12</v>
      </c>
      <c r="U10" s="358" t="s">
        <v>12</v>
      </c>
      <c r="V10" s="359" t="s">
        <v>12</v>
      </c>
      <c r="W10" s="359" t="s">
        <v>12</v>
      </c>
      <c r="X10" s="360" t="s">
        <v>12</v>
      </c>
      <c r="Y10" s="361" t="s">
        <v>116</v>
      </c>
    </row>
    <row r="11" spans="1:25" ht="27" x14ac:dyDescent="0.25">
      <c r="A11" s="54">
        <v>0.16666666666666666</v>
      </c>
      <c r="B11" s="124" t="s">
        <v>3</v>
      </c>
      <c r="C11" s="61">
        <v>35</v>
      </c>
      <c r="D11" s="137" t="s">
        <v>4</v>
      </c>
      <c r="E11" s="56"/>
      <c r="F11" s="130" t="s">
        <v>97</v>
      </c>
      <c r="G11" s="106">
        <f t="shared" si="0"/>
        <v>1</v>
      </c>
      <c r="H11" s="351">
        <v>3415</v>
      </c>
      <c r="I11" s="352">
        <v>3415</v>
      </c>
      <c r="J11" s="107">
        <f t="shared" si="1"/>
        <v>0</v>
      </c>
      <c r="K11" s="22"/>
      <c r="L11" s="23"/>
      <c r="M11" s="108" t="s">
        <v>12</v>
      </c>
      <c r="N11" s="109" t="s">
        <v>12</v>
      </c>
      <c r="O11" s="110" t="s">
        <v>12</v>
      </c>
      <c r="P11" s="111">
        <f>1+0</f>
        <v>1</v>
      </c>
      <c r="Q11" s="112" t="s">
        <v>12</v>
      </c>
      <c r="R11" s="113" t="s">
        <v>12</v>
      </c>
      <c r="S11" s="34">
        <f t="shared" si="2"/>
        <v>0.25</v>
      </c>
      <c r="T11" s="114">
        <v>0</v>
      </c>
      <c r="U11" s="115">
        <v>0</v>
      </c>
      <c r="V11" s="116">
        <v>0</v>
      </c>
      <c r="W11" s="116">
        <v>0</v>
      </c>
      <c r="X11" s="362">
        <v>0</v>
      </c>
      <c r="Y11" s="365" t="s">
        <v>118</v>
      </c>
    </row>
    <row r="12" spans="1:25" ht="36" x14ac:dyDescent="0.25">
      <c r="A12" s="62">
        <v>0.3125</v>
      </c>
      <c r="B12" s="126" t="s">
        <v>103</v>
      </c>
      <c r="C12" s="64">
        <v>85</v>
      </c>
      <c r="D12" s="140" t="s">
        <v>6</v>
      </c>
      <c r="E12" s="66" t="s">
        <v>111</v>
      </c>
      <c r="F12" s="133" t="s">
        <v>105</v>
      </c>
      <c r="G12" s="106" t="s">
        <v>12</v>
      </c>
      <c r="H12" s="349" t="s">
        <v>12</v>
      </c>
      <c r="I12" s="350" t="s">
        <v>12</v>
      </c>
      <c r="J12" s="107" t="s">
        <v>12</v>
      </c>
      <c r="K12" s="20" t="s">
        <v>12</v>
      </c>
      <c r="L12" s="21" t="s">
        <v>12</v>
      </c>
      <c r="M12" s="108">
        <f t="shared" si="3"/>
        <v>8</v>
      </c>
      <c r="N12" s="349">
        <v>2617</v>
      </c>
      <c r="O12" s="350">
        <v>2624</v>
      </c>
      <c r="P12" s="111" t="s">
        <v>12</v>
      </c>
      <c r="Q12" s="112" t="s">
        <v>12</v>
      </c>
      <c r="R12" s="113">
        <v>2</v>
      </c>
      <c r="S12" s="16" t="s">
        <v>12</v>
      </c>
      <c r="T12" s="357" t="s">
        <v>12</v>
      </c>
      <c r="U12" s="358" t="s">
        <v>12</v>
      </c>
      <c r="V12" s="359" t="s">
        <v>12</v>
      </c>
      <c r="W12" s="359" t="s">
        <v>12</v>
      </c>
      <c r="X12" s="360" t="s">
        <v>12</v>
      </c>
      <c r="Y12" s="363" t="s">
        <v>117</v>
      </c>
    </row>
    <row r="13" spans="1:25" ht="20.100000000000001" hidden="1" customHeight="1" x14ac:dyDescent="0.25">
      <c r="A13" s="54">
        <f>'02.28 (v2)'!A13</f>
        <v>0</v>
      </c>
      <c r="B13" s="55">
        <f>'02.28 (v2)'!B13</f>
        <v>0</v>
      </c>
      <c r="C13" s="61">
        <f>'02.28 (v2)'!C13</f>
        <v>0</v>
      </c>
      <c r="D13" s="61">
        <f>'02.28 (v2)'!D13</f>
        <v>0</v>
      </c>
      <c r="E13" s="56">
        <f>'02.28 (v2)'!E13</f>
        <v>0</v>
      </c>
      <c r="F13" s="68">
        <f>'02.28 (v2)'!F13</f>
        <v>0</v>
      </c>
      <c r="G13" s="106">
        <f t="shared" si="0"/>
        <v>0</v>
      </c>
      <c r="H13" s="109"/>
      <c r="I13" s="110"/>
      <c r="J13" s="107">
        <f t="shared" si="1"/>
        <v>0</v>
      </c>
      <c r="K13" s="109"/>
      <c r="L13" s="110"/>
      <c r="M13" s="108">
        <f t="shared" ref="M13:M16" si="4">IF(ISBLANK(O13),0,(O13-N13+1))</f>
        <v>0</v>
      </c>
      <c r="N13" s="109"/>
      <c r="O13" s="110"/>
      <c r="P13" s="111"/>
      <c r="Q13" s="112"/>
      <c r="R13" s="113"/>
      <c r="S13" s="34">
        <f t="shared" ref="S13:S16" si="5">A13+TIME(2,0,0)</f>
        <v>8.3333333333333329E-2</v>
      </c>
      <c r="T13" s="114"/>
      <c r="U13" s="115"/>
      <c r="V13" s="116"/>
      <c r="W13" s="116"/>
      <c r="X13" s="117"/>
      <c r="Y13" s="56"/>
    </row>
    <row r="14" spans="1:25" ht="20.100000000000001" hidden="1" customHeight="1" x14ac:dyDescent="0.25">
      <c r="A14" s="54">
        <f>'02.28 (v2)'!A14</f>
        <v>0</v>
      </c>
      <c r="B14" s="55">
        <f>'02.28 (v2)'!B14</f>
        <v>0</v>
      </c>
      <c r="C14" s="61">
        <f>'02.28 (v2)'!C14</f>
        <v>0</v>
      </c>
      <c r="D14" s="61">
        <f>'02.28 (v2)'!D14</f>
        <v>0</v>
      </c>
      <c r="E14" s="56">
        <f>'02.28 (v2)'!E14</f>
        <v>0</v>
      </c>
      <c r="F14" s="68">
        <f>'02.28 (v2)'!F14</f>
        <v>0</v>
      </c>
      <c r="G14" s="106">
        <f t="shared" si="0"/>
        <v>0</v>
      </c>
      <c r="H14" s="109"/>
      <c r="I14" s="110"/>
      <c r="J14" s="107">
        <f t="shared" si="1"/>
        <v>0</v>
      </c>
      <c r="K14" s="109"/>
      <c r="L14" s="110"/>
      <c r="M14" s="108">
        <f t="shared" si="4"/>
        <v>0</v>
      </c>
      <c r="N14" s="109"/>
      <c r="O14" s="110"/>
      <c r="P14" s="111"/>
      <c r="Q14" s="112"/>
      <c r="R14" s="113"/>
      <c r="S14" s="34">
        <f t="shared" si="5"/>
        <v>8.3333333333333329E-2</v>
      </c>
      <c r="T14" s="114"/>
      <c r="U14" s="115"/>
      <c r="V14" s="116"/>
      <c r="W14" s="116"/>
      <c r="X14" s="117"/>
      <c r="Y14" s="56"/>
    </row>
    <row r="15" spans="1:25" ht="20.100000000000001" hidden="1" customHeight="1" x14ac:dyDescent="0.25">
      <c r="A15" s="54">
        <f>'02.28 (v2)'!A15</f>
        <v>0</v>
      </c>
      <c r="B15" s="55">
        <f>'02.28 (v2)'!B15</f>
        <v>0</v>
      </c>
      <c r="C15" s="61">
        <f>'02.28 (v2)'!C15</f>
        <v>0</v>
      </c>
      <c r="D15" s="61">
        <f>'02.28 (v2)'!D15</f>
        <v>0</v>
      </c>
      <c r="E15" s="56">
        <f>'02.28 (v2)'!E15</f>
        <v>0</v>
      </c>
      <c r="F15" s="68">
        <f>'02.28 (v2)'!F15</f>
        <v>0</v>
      </c>
      <c r="G15" s="106">
        <f t="shared" si="0"/>
        <v>0</v>
      </c>
      <c r="H15" s="109"/>
      <c r="I15" s="110"/>
      <c r="J15" s="107">
        <f t="shared" si="1"/>
        <v>0</v>
      </c>
      <c r="K15" s="109"/>
      <c r="L15" s="110"/>
      <c r="M15" s="108">
        <f t="shared" si="4"/>
        <v>0</v>
      </c>
      <c r="N15" s="109"/>
      <c r="O15" s="110"/>
      <c r="P15" s="111"/>
      <c r="Q15" s="112"/>
      <c r="R15" s="113"/>
      <c r="S15" s="34">
        <f t="shared" si="5"/>
        <v>8.3333333333333329E-2</v>
      </c>
      <c r="T15" s="114"/>
      <c r="U15" s="115"/>
      <c r="V15" s="116"/>
      <c r="W15" s="116"/>
      <c r="X15" s="117"/>
      <c r="Y15" s="56"/>
    </row>
    <row r="16" spans="1:25" ht="20.100000000000001" hidden="1" customHeight="1" x14ac:dyDescent="0.25">
      <c r="A16" s="54">
        <f>'02.28 (v2)'!A16</f>
        <v>0</v>
      </c>
      <c r="B16" s="55">
        <f>'02.28 (v2)'!B16</f>
        <v>0</v>
      </c>
      <c r="C16" s="61">
        <f>'02.28 (v2)'!C16</f>
        <v>0</v>
      </c>
      <c r="D16" s="61">
        <f>'02.28 (v2)'!D16</f>
        <v>0</v>
      </c>
      <c r="E16" s="56">
        <f>'02.28 (v2)'!E16</f>
        <v>0</v>
      </c>
      <c r="F16" s="68">
        <f>'02.28 (v2)'!F16</f>
        <v>0</v>
      </c>
      <c r="G16" s="106">
        <f t="shared" si="0"/>
        <v>0</v>
      </c>
      <c r="H16" s="109"/>
      <c r="I16" s="110"/>
      <c r="J16" s="107">
        <f t="shared" si="1"/>
        <v>0</v>
      </c>
      <c r="K16" s="109"/>
      <c r="L16" s="110"/>
      <c r="M16" s="108">
        <f t="shared" si="4"/>
        <v>0</v>
      </c>
      <c r="N16" s="109"/>
      <c r="O16" s="110"/>
      <c r="P16" s="111"/>
      <c r="Q16" s="112"/>
      <c r="R16" s="113"/>
      <c r="S16" s="34">
        <f t="shared" si="5"/>
        <v>8.3333333333333329E-2</v>
      </c>
      <c r="T16" s="114"/>
      <c r="U16" s="115"/>
      <c r="V16" s="116"/>
      <c r="W16" s="116"/>
      <c r="X16" s="117"/>
      <c r="Y16" s="56"/>
    </row>
    <row r="17" spans="1:25" ht="20.100000000000001" hidden="1" customHeight="1" x14ac:dyDescent="0.25">
      <c r="A17" s="54">
        <f>'02.28 (v2)'!A17</f>
        <v>0</v>
      </c>
      <c r="B17" s="55">
        <f>'02.28 (v2)'!B17</f>
        <v>0</v>
      </c>
      <c r="C17" s="61">
        <f>'02.28 (v2)'!C17</f>
        <v>0</v>
      </c>
      <c r="D17" s="61">
        <f>'02.28 (v2)'!D17</f>
        <v>0</v>
      </c>
      <c r="E17" s="56">
        <f>'02.28 (v2)'!E17</f>
        <v>0</v>
      </c>
      <c r="F17" s="68">
        <f>'02.28 (v2)'!F17</f>
        <v>0</v>
      </c>
      <c r="G17" s="106">
        <f t="shared" ref="G17:G38" si="6">IF(ISBLANK(I17),0,(I17-H17+1))</f>
        <v>0</v>
      </c>
      <c r="H17" s="109"/>
      <c r="I17" s="110"/>
      <c r="J17" s="107">
        <f t="shared" ref="J17:J38" si="7">IF(ISBLANK(L17),0,(L17-K17+1))</f>
        <v>0</v>
      </c>
      <c r="K17" s="109"/>
      <c r="L17" s="110"/>
      <c r="M17" s="108">
        <f t="shared" ref="M17:M38" si="8">IF(ISBLANK(O17),0,(O17-N17+1))</f>
        <v>0</v>
      </c>
      <c r="N17" s="109"/>
      <c r="O17" s="110"/>
      <c r="P17" s="111"/>
      <c r="Q17" s="112"/>
      <c r="R17" s="113"/>
      <c r="S17" s="34">
        <f t="shared" ref="S17:S38" si="9">A17+TIME(2,0,0)</f>
        <v>8.3333333333333329E-2</v>
      </c>
      <c r="T17" s="114"/>
      <c r="U17" s="115"/>
      <c r="V17" s="116"/>
      <c r="W17" s="116"/>
      <c r="X17" s="117"/>
      <c r="Y17" s="56"/>
    </row>
    <row r="18" spans="1:25" ht="20.100000000000001" hidden="1" customHeight="1" x14ac:dyDescent="0.25">
      <c r="A18" s="54">
        <f>'02.28 (v2)'!A18</f>
        <v>0</v>
      </c>
      <c r="B18" s="55">
        <f>'02.28 (v2)'!B18</f>
        <v>0</v>
      </c>
      <c r="C18" s="61">
        <f>'02.28 (v2)'!C18</f>
        <v>0</v>
      </c>
      <c r="D18" s="61">
        <f>'02.28 (v2)'!D18</f>
        <v>0</v>
      </c>
      <c r="E18" s="56">
        <f>'02.28 (v2)'!E18</f>
        <v>0</v>
      </c>
      <c r="F18" s="68">
        <f>'02.28 (v2)'!F18</f>
        <v>0</v>
      </c>
      <c r="G18" s="106">
        <f t="shared" si="6"/>
        <v>0</v>
      </c>
      <c r="H18" s="109"/>
      <c r="I18" s="110"/>
      <c r="J18" s="107">
        <f t="shared" si="7"/>
        <v>0</v>
      </c>
      <c r="K18" s="109"/>
      <c r="L18" s="110"/>
      <c r="M18" s="108">
        <f t="shared" si="8"/>
        <v>0</v>
      </c>
      <c r="N18" s="109"/>
      <c r="O18" s="110"/>
      <c r="P18" s="111"/>
      <c r="Q18" s="112"/>
      <c r="R18" s="113"/>
      <c r="S18" s="34">
        <f t="shared" si="9"/>
        <v>8.3333333333333329E-2</v>
      </c>
      <c r="T18" s="114"/>
      <c r="U18" s="115"/>
      <c r="V18" s="116"/>
      <c r="W18" s="116"/>
      <c r="X18" s="117"/>
      <c r="Y18" s="56"/>
    </row>
    <row r="19" spans="1:25" ht="20.100000000000001" hidden="1" customHeight="1" x14ac:dyDescent="0.25">
      <c r="A19" s="54">
        <f>'02.28 (v2)'!A19</f>
        <v>0</v>
      </c>
      <c r="B19" s="55">
        <f>'02.28 (v2)'!B19</f>
        <v>0</v>
      </c>
      <c r="C19" s="61">
        <f>'02.28 (v2)'!C19</f>
        <v>0</v>
      </c>
      <c r="D19" s="61">
        <f>'02.28 (v2)'!D19</f>
        <v>0</v>
      </c>
      <c r="E19" s="56">
        <f>'02.28 (v2)'!E19</f>
        <v>0</v>
      </c>
      <c r="F19" s="68">
        <f>'02.28 (v2)'!F19</f>
        <v>0</v>
      </c>
      <c r="G19" s="106">
        <f t="shared" si="6"/>
        <v>0</v>
      </c>
      <c r="H19" s="109"/>
      <c r="I19" s="110"/>
      <c r="J19" s="107">
        <f t="shared" si="7"/>
        <v>0</v>
      </c>
      <c r="K19" s="109"/>
      <c r="L19" s="110"/>
      <c r="M19" s="108">
        <f t="shared" si="8"/>
        <v>0</v>
      </c>
      <c r="N19" s="109"/>
      <c r="O19" s="110"/>
      <c r="P19" s="111"/>
      <c r="Q19" s="112"/>
      <c r="R19" s="113"/>
      <c r="S19" s="34">
        <f t="shared" si="9"/>
        <v>8.3333333333333329E-2</v>
      </c>
      <c r="T19" s="114"/>
      <c r="U19" s="115"/>
      <c r="V19" s="116"/>
      <c r="W19" s="116"/>
      <c r="X19" s="117"/>
      <c r="Y19" s="56"/>
    </row>
    <row r="20" spans="1:25" ht="20.100000000000001" hidden="1" customHeight="1" x14ac:dyDescent="0.25">
      <c r="A20" s="54">
        <f>'02.28 (v2)'!A20</f>
        <v>0</v>
      </c>
      <c r="B20" s="55">
        <f>'02.28 (v2)'!B20</f>
        <v>0</v>
      </c>
      <c r="C20" s="61">
        <f>'02.28 (v2)'!C20</f>
        <v>0</v>
      </c>
      <c r="D20" s="61">
        <f>'02.28 (v2)'!D20</f>
        <v>0</v>
      </c>
      <c r="E20" s="56">
        <f>'02.28 (v2)'!E20</f>
        <v>0</v>
      </c>
      <c r="F20" s="68">
        <f>'02.28 (v2)'!F20</f>
        <v>0</v>
      </c>
      <c r="G20" s="106">
        <f t="shared" si="6"/>
        <v>0</v>
      </c>
      <c r="H20" s="109"/>
      <c r="I20" s="110"/>
      <c r="J20" s="107">
        <f t="shared" si="7"/>
        <v>0</v>
      </c>
      <c r="K20" s="109"/>
      <c r="L20" s="110"/>
      <c r="M20" s="108">
        <f t="shared" si="8"/>
        <v>0</v>
      </c>
      <c r="N20" s="109"/>
      <c r="O20" s="110"/>
      <c r="P20" s="111"/>
      <c r="Q20" s="112"/>
      <c r="R20" s="113"/>
      <c r="S20" s="34">
        <f t="shared" si="9"/>
        <v>8.3333333333333329E-2</v>
      </c>
      <c r="T20" s="114"/>
      <c r="U20" s="115"/>
      <c r="V20" s="116"/>
      <c r="W20" s="116"/>
      <c r="X20" s="117"/>
      <c r="Y20" s="56"/>
    </row>
    <row r="21" spans="1:25" ht="20.100000000000001" hidden="1" customHeight="1" x14ac:dyDescent="0.25">
      <c r="A21" s="54">
        <f>'02.28 (v2)'!A21</f>
        <v>0</v>
      </c>
      <c r="B21" s="55">
        <f>'02.28 (v2)'!B21</f>
        <v>0</v>
      </c>
      <c r="C21" s="61">
        <f>'02.28 (v2)'!C21</f>
        <v>0</v>
      </c>
      <c r="D21" s="61">
        <f>'02.28 (v2)'!D21</f>
        <v>0</v>
      </c>
      <c r="E21" s="56">
        <f>'02.28 (v2)'!E21</f>
        <v>0</v>
      </c>
      <c r="F21" s="68">
        <f>'02.28 (v2)'!F21</f>
        <v>0</v>
      </c>
      <c r="G21" s="106">
        <f t="shared" si="6"/>
        <v>0</v>
      </c>
      <c r="H21" s="109"/>
      <c r="I21" s="110"/>
      <c r="J21" s="107">
        <f t="shared" si="7"/>
        <v>0</v>
      </c>
      <c r="K21" s="109"/>
      <c r="L21" s="110"/>
      <c r="M21" s="108">
        <f t="shared" si="8"/>
        <v>0</v>
      </c>
      <c r="N21" s="109"/>
      <c r="O21" s="110"/>
      <c r="P21" s="111"/>
      <c r="Q21" s="112"/>
      <c r="R21" s="113"/>
      <c r="S21" s="34">
        <f t="shared" si="9"/>
        <v>8.3333333333333329E-2</v>
      </c>
      <c r="T21" s="114"/>
      <c r="U21" s="115"/>
      <c r="V21" s="116"/>
      <c r="W21" s="116"/>
      <c r="X21" s="117"/>
      <c r="Y21" s="56"/>
    </row>
    <row r="22" spans="1:25" ht="20.100000000000001" hidden="1" customHeight="1" x14ac:dyDescent="0.25">
      <c r="A22" s="54">
        <f>'02.28 (v2)'!A22</f>
        <v>0</v>
      </c>
      <c r="B22" s="55">
        <f>'02.28 (v2)'!B22</f>
        <v>0</v>
      </c>
      <c r="C22" s="61">
        <f>'02.28 (v2)'!C22</f>
        <v>0</v>
      </c>
      <c r="D22" s="61">
        <f>'02.28 (v2)'!D22</f>
        <v>0</v>
      </c>
      <c r="E22" s="56">
        <f>'02.28 (v2)'!E22</f>
        <v>0</v>
      </c>
      <c r="F22" s="68">
        <f>'02.28 (v2)'!F22</f>
        <v>0</v>
      </c>
      <c r="G22" s="106">
        <f t="shared" si="6"/>
        <v>0</v>
      </c>
      <c r="H22" s="109"/>
      <c r="I22" s="110"/>
      <c r="J22" s="107">
        <f t="shared" si="7"/>
        <v>0</v>
      </c>
      <c r="K22" s="109"/>
      <c r="L22" s="110"/>
      <c r="M22" s="108">
        <f t="shared" si="8"/>
        <v>0</v>
      </c>
      <c r="N22" s="109"/>
      <c r="O22" s="110"/>
      <c r="P22" s="111"/>
      <c r="Q22" s="112"/>
      <c r="R22" s="113"/>
      <c r="S22" s="34">
        <f t="shared" si="9"/>
        <v>8.3333333333333329E-2</v>
      </c>
      <c r="T22" s="114"/>
      <c r="U22" s="115"/>
      <c r="V22" s="116"/>
      <c r="W22" s="116"/>
      <c r="X22" s="117"/>
      <c r="Y22" s="56"/>
    </row>
    <row r="23" spans="1:25" ht="20.100000000000001" hidden="1" customHeight="1" x14ac:dyDescent="0.25">
      <c r="A23" s="54">
        <f>'02.28 (v2)'!A23</f>
        <v>0</v>
      </c>
      <c r="B23" s="55">
        <f>'02.28 (v2)'!B23</f>
        <v>0</v>
      </c>
      <c r="C23" s="61">
        <f>'02.28 (v2)'!C23</f>
        <v>0</v>
      </c>
      <c r="D23" s="61">
        <f>'02.28 (v2)'!D23</f>
        <v>0</v>
      </c>
      <c r="E23" s="56">
        <f>'02.28 (v2)'!E23</f>
        <v>0</v>
      </c>
      <c r="F23" s="68">
        <f>'02.28 (v2)'!F23</f>
        <v>0</v>
      </c>
      <c r="G23" s="106">
        <f t="shared" si="6"/>
        <v>0</v>
      </c>
      <c r="H23" s="109"/>
      <c r="I23" s="110"/>
      <c r="J23" s="107">
        <f t="shared" si="7"/>
        <v>0</v>
      </c>
      <c r="K23" s="109"/>
      <c r="L23" s="110"/>
      <c r="M23" s="108">
        <f t="shared" si="8"/>
        <v>0</v>
      </c>
      <c r="N23" s="109"/>
      <c r="O23" s="110"/>
      <c r="P23" s="111"/>
      <c r="Q23" s="112"/>
      <c r="R23" s="113"/>
      <c r="S23" s="34">
        <f t="shared" si="9"/>
        <v>8.3333333333333329E-2</v>
      </c>
      <c r="T23" s="114"/>
      <c r="U23" s="115"/>
      <c r="V23" s="116"/>
      <c r="W23" s="116"/>
      <c r="X23" s="117"/>
      <c r="Y23" s="56"/>
    </row>
    <row r="24" spans="1:25" ht="20.100000000000001" hidden="1" customHeight="1" x14ac:dyDescent="0.25">
      <c r="A24" s="54">
        <f>'02.28 (v2)'!A24</f>
        <v>0</v>
      </c>
      <c r="B24" s="55">
        <f>'02.28 (v2)'!B24</f>
        <v>0</v>
      </c>
      <c r="C24" s="61">
        <f>'02.28 (v2)'!C24</f>
        <v>0</v>
      </c>
      <c r="D24" s="61">
        <f>'02.28 (v2)'!D24</f>
        <v>0</v>
      </c>
      <c r="E24" s="56">
        <f>'02.28 (v2)'!E24</f>
        <v>0</v>
      </c>
      <c r="F24" s="68">
        <f>'02.28 (v2)'!F24</f>
        <v>0</v>
      </c>
      <c r="G24" s="106">
        <f t="shared" si="6"/>
        <v>0</v>
      </c>
      <c r="H24" s="109"/>
      <c r="I24" s="110"/>
      <c r="J24" s="107">
        <f t="shared" si="7"/>
        <v>0</v>
      </c>
      <c r="K24" s="109"/>
      <c r="L24" s="110"/>
      <c r="M24" s="108">
        <f t="shared" si="8"/>
        <v>0</v>
      </c>
      <c r="N24" s="109"/>
      <c r="O24" s="110"/>
      <c r="P24" s="111"/>
      <c r="Q24" s="112"/>
      <c r="R24" s="113"/>
      <c r="S24" s="34">
        <f t="shared" si="9"/>
        <v>8.3333333333333329E-2</v>
      </c>
      <c r="T24" s="114"/>
      <c r="U24" s="115"/>
      <c r="V24" s="116"/>
      <c r="W24" s="116"/>
      <c r="X24" s="117"/>
      <c r="Y24" s="56"/>
    </row>
    <row r="25" spans="1:25" ht="20.100000000000001" hidden="1" customHeight="1" x14ac:dyDescent="0.25">
      <c r="A25" s="54">
        <f>'02.28 (v2)'!A25</f>
        <v>0</v>
      </c>
      <c r="B25" s="55">
        <f>'02.28 (v2)'!B25</f>
        <v>0</v>
      </c>
      <c r="C25" s="61">
        <f>'02.28 (v2)'!C25</f>
        <v>0</v>
      </c>
      <c r="D25" s="61">
        <f>'02.28 (v2)'!D25</f>
        <v>0</v>
      </c>
      <c r="E25" s="56">
        <f>'02.28 (v2)'!E25</f>
        <v>0</v>
      </c>
      <c r="F25" s="68">
        <f>'02.28 (v2)'!F25</f>
        <v>0</v>
      </c>
      <c r="G25" s="106">
        <f t="shared" si="6"/>
        <v>0</v>
      </c>
      <c r="H25" s="109"/>
      <c r="I25" s="110"/>
      <c r="J25" s="107">
        <f t="shared" si="7"/>
        <v>0</v>
      </c>
      <c r="K25" s="109"/>
      <c r="L25" s="110"/>
      <c r="M25" s="108">
        <f t="shared" si="8"/>
        <v>0</v>
      </c>
      <c r="N25" s="109"/>
      <c r="O25" s="110"/>
      <c r="P25" s="111"/>
      <c r="Q25" s="112"/>
      <c r="R25" s="113"/>
      <c r="S25" s="34">
        <f t="shared" si="9"/>
        <v>8.3333333333333329E-2</v>
      </c>
      <c r="T25" s="114"/>
      <c r="U25" s="115"/>
      <c r="V25" s="116"/>
      <c r="W25" s="116"/>
      <c r="X25" s="117"/>
      <c r="Y25" s="56"/>
    </row>
    <row r="26" spans="1:25" ht="20.100000000000001" hidden="1" customHeight="1" x14ac:dyDescent="0.25">
      <c r="A26" s="54">
        <f>'02.28 (v2)'!A26</f>
        <v>0</v>
      </c>
      <c r="B26" s="55">
        <f>'02.28 (v2)'!B26</f>
        <v>0</v>
      </c>
      <c r="C26" s="61">
        <f>'02.28 (v2)'!C26</f>
        <v>0</v>
      </c>
      <c r="D26" s="61">
        <f>'02.28 (v2)'!D26</f>
        <v>0</v>
      </c>
      <c r="E26" s="56">
        <f>'02.28 (v2)'!E26</f>
        <v>0</v>
      </c>
      <c r="F26" s="68">
        <f>'02.28 (v2)'!F26</f>
        <v>0</v>
      </c>
      <c r="G26" s="106">
        <f t="shared" si="6"/>
        <v>0</v>
      </c>
      <c r="H26" s="109"/>
      <c r="I26" s="110"/>
      <c r="J26" s="107">
        <f t="shared" si="7"/>
        <v>0</v>
      </c>
      <c r="K26" s="109"/>
      <c r="L26" s="110"/>
      <c r="M26" s="108">
        <f t="shared" si="8"/>
        <v>0</v>
      </c>
      <c r="N26" s="109"/>
      <c r="O26" s="110"/>
      <c r="P26" s="111"/>
      <c r="Q26" s="112"/>
      <c r="R26" s="113"/>
      <c r="S26" s="34">
        <f t="shared" si="9"/>
        <v>8.3333333333333329E-2</v>
      </c>
      <c r="T26" s="114"/>
      <c r="U26" s="115"/>
      <c r="V26" s="116"/>
      <c r="W26" s="116"/>
      <c r="X26" s="117"/>
      <c r="Y26" s="56"/>
    </row>
    <row r="27" spans="1:25" ht="20.100000000000001" hidden="1" customHeight="1" x14ac:dyDescent="0.25">
      <c r="A27" s="54">
        <f>'02.28 (v2)'!A27</f>
        <v>0</v>
      </c>
      <c r="B27" s="55">
        <f>'02.28 (v2)'!B27</f>
        <v>0</v>
      </c>
      <c r="C27" s="61">
        <f>'02.28 (v2)'!C27</f>
        <v>0</v>
      </c>
      <c r="D27" s="61">
        <f>'02.28 (v2)'!D27</f>
        <v>0</v>
      </c>
      <c r="E27" s="56">
        <f>'02.28 (v2)'!E27</f>
        <v>0</v>
      </c>
      <c r="F27" s="68">
        <f>'02.28 (v2)'!F27</f>
        <v>0</v>
      </c>
      <c r="G27" s="106">
        <f t="shared" si="6"/>
        <v>0</v>
      </c>
      <c r="H27" s="109"/>
      <c r="I27" s="110"/>
      <c r="J27" s="107">
        <f t="shared" si="7"/>
        <v>0</v>
      </c>
      <c r="K27" s="109"/>
      <c r="L27" s="110"/>
      <c r="M27" s="108">
        <f t="shared" si="8"/>
        <v>0</v>
      </c>
      <c r="N27" s="109"/>
      <c r="O27" s="110"/>
      <c r="P27" s="111"/>
      <c r="Q27" s="112"/>
      <c r="R27" s="113"/>
      <c r="S27" s="34">
        <f t="shared" si="9"/>
        <v>8.3333333333333329E-2</v>
      </c>
      <c r="T27" s="114"/>
      <c r="U27" s="115"/>
      <c r="V27" s="116"/>
      <c r="W27" s="116"/>
      <c r="X27" s="117"/>
      <c r="Y27" s="56"/>
    </row>
    <row r="28" spans="1:25" ht="20.100000000000001" hidden="1" customHeight="1" x14ac:dyDescent="0.25">
      <c r="A28" s="54">
        <f>'02.28 (v2)'!A28</f>
        <v>0</v>
      </c>
      <c r="B28" s="55">
        <f>'02.28 (v2)'!B28</f>
        <v>0</v>
      </c>
      <c r="C28" s="61">
        <f>'02.28 (v2)'!C28</f>
        <v>0</v>
      </c>
      <c r="D28" s="61">
        <f>'02.28 (v2)'!D28</f>
        <v>0</v>
      </c>
      <c r="E28" s="56">
        <f>'02.28 (v2)'!E28</f>
        <v>0</v>
      </c>
      <c r="F28" s="68">
        <f>'02.28 (v2)'!F28</f>
        <v>0</v>
      </c>
      <c r="G28" s="106">
        <f t="shared" si="6"/>
        <v>0</v>
      </c>
      <c r="H28" s="109"/>
      <c r="I28" s="110"/>
      <c r="J28" s="107">
        <f t="shared" si="7"/>
        <v>0</v>
      </c>
      <c r="K28" s="109"/>
      <c r="L28" s="110"/>
      <c r="M28" s="108">
        <f t="shared" si="8"/>
        <v>0</v>
      </c>
      <c r="N28" s="109"/>
      <c r="O28" s="110"/>
      <c r="P28" s="111"/>
      <c r="Q28" s="112"/>
      <c r="R28" s="113"/>
      <c r="S28" s="34">
        <f t="shared" si="9"/>
        <v>8.3333333333333329E-2</v>
      </c>
      <c r="T28" s="114"/>
      <c r="U28" s="115"/>
      <c r="V28" s="116"/>
      <c r="W28" s="116"/>
      <c r="X28" s="117"/>
      <c r="Y28" s="56"/>
    </row>
    <row r="29" spans="1:25" ht="20.100000000000001" hidden="1" customHeight="1" x14ac:dyDescent="0.25">
      <c r="A29" s="54">
        <f>'02.28 (v2)'!A29</f>
        <v>0</v>
      </c>
      <c r="B29" s="55">
        <f>'02.28 (v2)'!B29</f>
        <v>0</v>
      </c>
      <c r="C29" s="61">
        <f>'02.28 (v2)'!C29</f>
        <v>0</v>
      </c>
      <c r="D29" s="61">
        <f>'02.28 (v2)'!D29</f>
        <v>0</v>
      </c>
      <c r="E29" s="56">
        <f>'02.28 (v2)'!E29</f>
        <v>0</v>
      </c>
      <c r="F29" s="68">
        <f>'02.28 (v2)'!F29</f>
        <v>0</v>
      </c>
      <c r="G29" s="106">
        <f t="shared" si="6"/>
        <v>0</v>
      </c>
      <c r="H29" s="109"/>
      <c r="I29" s="110"/>
      <c r="J29" s="107">
        <f t="shared" si="7"/>
        <v>0</v>
      </c>
      <c r="K29" s="109"/>
      <c r="L29" s="110"/>
      <c r="M29" s="108">
        <f t="shared" si="8"/>
        <v>0</v>
      </c>
      <c r="N29" s="109"/>
      <c r="O29" s="110"/>
      <c r="P29" s="111"/>
      <c r="Q29" s="112"/>
      <c r="R29" s="113"/>
      <c r="S29" s="34">
        <f t="shared" si="9"/>
        <v>8.3333333333333329E-2</v>
      </c>
      <c r="T29" s="114"/>
      <c r="U29" s="115"/>
      <c r="V29" s="116"/>
      <c r="W29" s="116"/>
      <c r="X29" s="117"/>
      <c r="Y29" s="56"/>
    </row>
    <row r="30" spans="1:25" ht="20.100000000000001" hidden="1" customHeight="1" x14ac:dyDescent="0.25">
      <c r="A30" s="54">
        <f>'02.28 (v2)'!A30</f>
        <v>0</v>
      </c>
      <c r="B30" s="55">
        <f>'02.28 (v2)'!B30</f>
        <v>0</v>
      </c>
      <c r="C30" s="61">
        <f>'02.28 (v2)'!C30</f>
        <v>0</v>
      </c>
      <c r="D30" s="61">
        <f>'02.28 (v2)'!D30</f>
        <v>0</v>
      </c>
      <c r="E30" s="56">
        <f>'02.28 (v2)'!E30</f>
        <v>0</v>
      </c>
      <c r="F30" s="68">
        <f>'02.28 (v2)'!F30</f>
        <v>0</v>
      </c>
      <c r="G30" s="106">
        <f t="shared" si="6"/>
        <v>0</v>
      </c>
      <c r="H30" s="109"/>
      <c r="I30" s="110"/>
      <c r="J30" s="107">
        <f t="shared" si="7"/>
        <v>0</v>
      </c>
      <c r="K30" s="109"/>
      <c r="L30" s="110"/>
      <c r="M30" s="108">
        <f t="shared" si="8"/>
        <v>0</v>
      </c>
      <c r="N30" s="109"/>
      <c r="O30" s="110"/>
      <c r="P30" s="111"/>
      <c r="Q30" s="112"/>
      <c r="R30" s="113"/>
      <c r="S30" s="34">
        <f t="shared" si="9"/>
        <v>8.3333333333333329E-2</v>
      </c>
      <c r="T30" s="114"/>
      <c r="U30" s="115"/>
      <c r="V30" s="116"/>
      <c r="W30" s="116"/>
      <c r="X30" s="117"/>
      <c r="Y30" s="56"/>
    </row>
    <row r="31" spans="1:25" ht="20.100000000000001" hidden="1" customHeight="1" x14ac:dyDescent="0.25">
      <c r="A31" s="54">
        <f>'02.28 (v2)'!A31</f>
        <v>0</v>
      </c>
      <c r="B31" s="55">
        <f>'02.28 (v2)'!B31</f>
        <v>0</v>
      </c>
      <c r="C31" s="61">
        <f>'02.28 (v2)'!C31</f>
        <v>0</v>
      </c>
      <c r="D31" s="61">
        <f>'02.28 (v2)'!D31</f>
        <v>0</v>
      </c>
      <c r="E31" s="56">
        <f>'02.28 (v2)'!E31</f>
        <v>0</v>
      </c>
      <c r="F31" s="68">
        <f>'02.28 (v2)'!F31</f>
        <v>0</v>
      </c>
      <c r="G31" s="106">
        <f t="shared" si="6"/>
        <v>0</v>
      </c>
      <c r="H31" s="109"/>
      <c r="I31" s="110"/>
      <c r="J31" s="107">
        <f t="shared" si="7"/>
        <v>0</v>
      </c>
      <c r="K31" s="109"/>
      <c r="L31" s="110"/>
      <c r="M31" s="108">
        <f t="shared" si="8"/>
        <v>0</v>
      </c>
      <c r="N31" s="109"/>
      <c r="O31" s="110"/>
      <c r="P31" s="111"/>
      <c r="Q31" s="112"/>
      <c r="R31" s="113"/>
      <c r="S31" s="34">
        <f t="shared" si="9"/>
        <v>8.3333333333333329E-2</v>
      </c>
      <c r="T31" s="114"/>
      <c r="U31" s="115"/>
      <c r="V31" s="116"/>
      <c r="W31" s="116"/>
      <c r="X31" s="117"/>
      <c r="Y31" s="56"/>
    </row>
    <row r="32" spans="1:25" ht="20.100000000000001" hidden="1" customHeight="1" x14ac:dyDescent="0.25">
      <c r="A32" s="54">
        <f>'02.28 (v2)'!A32</f>
        <v>0</v>
      </c>
      <c r="B32" s="55">
        <f>'02.28 (v2)'!B32</f>
        <v>0</v>
      </c>
      <c r="C32" s="61">
        <f>'02.28 (v2)'!C32</f>
        <v>0</v>
      </c>
      <c r="D32" s="61">
        <f>'02.28 (v2)'!D32</f>
        <v>0</v>
      </c>
      <c r="E32" s="56">
        <f>'02.28 (v2)'!E32</f>
        <v>0</v>
      </c>
      <c r="F32" s="68">
        <f>'02.28 (v2)'!F32</f>
        <v>0</v>
      </c>
      <c r="G32" s="106">
        <f t="shared" si="6"/>
        <v>0</v>
      </c>
      <c r="H32" s="109"/>
      <c r="I32" s="110"/>
      <c r="J32" s="107">
        <f t="shared" si="7"/>
        <v>0</v>
      </c>
      <c r="K32" s="109"/>
      <c r="L32" s="110"/>
      <c r="M32" s="108">
        <f t="shared" si="8"/>
        <v>0</v>
      </c>
      <c r="N32" s="109"/>
      <c r="O32" s="110"/>
      <c r="P32" s="111"/>
      <c r="Q32" s="112"/>
      <c r="R32" s="113"/>
      <c r="S32" s="34">
        <f t="shared" si="9"/>
        <v>8.3333333333333329E-2</v>
      </c>
      <c r="T32" s="114"/>
      <c r="U32" s="115"/>
      <c r="V32" s="116"/>
      <c r="W32" s="116"/>
      <c r="X32" s="117"/>
      <c r="Y32" s="56"/>
    </row>
    <row r="33" spans="1:25" ht="20.100000000000001" hidden="1" customHeight="1" x14ac:dyDescent="0.25">
      <c r="A33" s="54">
        <f>'02.28 (v2)'!A33</f>
        <v>0</v>
      </c>
      <c r="B33" s="55">
        <f>'02.28 (v2)'!B33</f>
        <v>0</v>
      </c>
      <c r="C33" s="61">
        <f>'02.28 (v2)'!C33</f>
        <v>0</v>
      </c>
      <c r="D33" s="61">
        <f>'02.28 (v2)'!D33</f>
        <v>0</v>
      </c>
      <c r="E33" s="56">
        <f>'02.28 (v2)'!E33</f>
        <v>0</v>
      </c>
      <c r="F33" s="68">
        <f>'02.28 (v2)'!F33</f>
        <v>0</v>
      </c>
      <c r="G33" s="106">
        <f t="shared" si="6"/>
        <v>0</v>
      </c>
      <c r="H33" s="109"/>
      <c r="I33" s="110"/>
      <c r="J33" s="107">
        <f t="shared" si="7"/>
        <v>0</v>
      </c>
      <c r="K33" s="109"/>
      <c r="L33" s="110"/>
      <c r="M33" s="108">
        <f t="shared" si="8"/>
        <v>0</v>
      </c>
      <c r="N33" s="109"/>
      <c r="O33" s="110"/>
      <c r="P33" s="111"/>
      <c r="Q33" s="112"/>
      <c r="R33" s="113"/>
      <c r="S33" s="34">
        <f t="shared" si="9"/>
        <v>8.3333333333333329E-2</v>
      </c>
      <c r="T33" s="114"/>
      <c r="U33" s="115"/>
      <c r="V33" s="116"/>
      <c r="W33" s="116"/>
      <c r="X33" s="117"/>
      <c r="Y33" s="56"/>
    </row>
    <row r="34" spans="1:25" ht="20.100000000000001" hidden="1" customHeight="1" x14ac:dyDescent="0.25">
      <c r="A34" s="54">
        <f>'02.28 (v2)'!A34</f>
        <v>0</v>
      </c>
      <c r="B34" s="55">
        <f>'02.28 (v2)'!B34</f>
        <v>0</v>
      </c>
      <c r="C34" s="61">
        <f>'02.28 (v2)'!C34</f>
        <v>0</v>
      </c>
      <c r="D34" s="61">
        <f>'02.28 (v2)'!D34</f>
        <v>0</v>
      </c>
      <c r="E34" s="56">
        <f>'02.28 (v2)'!E34</f>
        <v>0</v>
      </c>
      <c r="F34" s="68">
        <f>'02.28 (v2)'!F34</f>
        <v>0</v>
      </c>
      <c r="G34" s="106">
        <f t="shared" si="6"/>
        <v>0</v>
      </c>
      <c r="H34" s="109"/>
      <c r="I34" s="110"/>
      <c r="J34" s="107">
        <f t="shared" si="7"/>
        <v>0</v>
      </c>
      <c r="K34" s="109"/>
      <c r="L34" s="110"/>
      <c r="M34" s="108">
        <f t="shared" si="8"/>
        <v>0</v>
      </c>
      <c r="N34" s="109"/>
      <c r="O34" s="110"/>
      <c r="P34" s="111"/>
      <c r="Q34" s="112"/>
      <c r="R34" s="113"/>
      <c r="S34" s="34">
        <f t="shared" si="9"/>
        <v>8.3333333333333329E-2</v>
      </c>
      <c r="T34" s="114"/>
      <c r="U34" s="115"/>
      <c r="V34" s="116"/>
      <c r="W34" s="116"/>
      <c r="X34" s="117"/>
      <c r="Y34" s="56"/>
    </row>
    <row r="35" spans="1:25" ht="20.100000000000001" hidden="1" customHeight="1" x14ac:dyDescent="0.25">
      <c r="A35" s="54">
        <f>'02.28 (v2)'!A35</f>
        <v>0</v>
      </c>
      <c r="B35" s="55">
        <f>'02.28 (v2)'!B35</f>
        <v>0</v>
      </c>
      <c r="C35" s="61">
        <f>'02.28 (v2)'!C35</f>
        <v>0</v>
      </c>
      <c r="D35" s="61">
        <f>'02.28 (v2)'!D35</f>
        <v>0</v>
      </c>
      <c r="E35" s="56">
        <f>'02.28 (v2)'!E35</f>
        <v>0</v>
      </c>
      <c r="F35" s="68">
        <f>'02.28 (v2)'!F35</f>
        <v>0</v>
      </c>
      <c r="G35" s="106">
        <f t="shared" si="6"/>
        <v>0</v>
      </c>
      <c r="H35" s="109"/>
      <c r="I35" s="110"/>
      <c r="J35" s="107">
        <f t="shared" si="7"/>
        <v>0</v>
      </c>
      <c r="K35" s="109"/>
      <c r="L35" s="110"/>
      <c r="M35" s="108">
        <f t="shared" si="8"/>
        <v>0</v>
      </c>
      <c r="N35" s="109"/>
      <c r="O35" s="110"/>
      <c r="P35" s="111"/>
      <c r="Q35" s="112"/>
      <c r="R35" s="113"/>
      <c r="S35" s="34">
        <f t="shared" si="9"/>
        <v>8.3333333333333329E-2</v>
      </c>
      <c r="T35" s="114"/>
      <c r="U35" s="115"/>
      <c r="V35" s="116"/>
      <c r="W35" s="116"/>
      <c r="X35" s="117"/>
      <c r="Y35" s="56"/>
    </row>
    <row r="36" spans="1:25" ht="20.100000000000001" hidden="1" customHeight="1" x14ac:dyDescent="0.25">
      <c r="A36" s="54">
        <f>'02.28 (v2)'!A36</f>
        <v>0</v>
      </c>
      <c r="B36" s="55">
        <f>'02.28 (v2)'!B36</f>
        <v>0</v>
      </c>
      <c r="C36" s="61">
        <f>'02.28 (v2)'!C36</f>
        <v>0</v>
      </c>
      <c r="D36" s="61">
        <f>'02.28 (v2)'!D36</f>
        <v>0</v>
      </c>
      <c r="E36" s="56">
        <f>'02.28 (v2)'!E36</f>
        <v>0</v>
      </c>
      <c r="F36" s="68">
        <f>'02.28 (v2)'!F36</f>
        <v>0</v>
      </c>
      <c r="G36" s="106">
        <f t="shared" si="6"/>
        <v>0</v>
      </c>
      <c r="H36" s="109"/>
      <c r="I36" s="110"/>
      <c r="J36" s="107">
        <f t="shared" si="7"/>
        <v>0</v>
      </c>
      <c r="K36" s="109"/>
      <c r="L36" s="110"/>
      <c r="M36" s="108">
        <f t="shared" si="8"/>
        <v>0</v>
      </c>
      <c r="N36" s="109"/>
      <c r="O36" s="110"/>
      <c r="P36" s="111"/>
      <c r="Q36" s="112"/>
      <c r="R36" s="113"/>
      <c r="S36" s="34">
        <f t="shared" si="9"/>
        <v>8.3333333333333329E-2</v>
      </c>
      <c r="T36" s="114"/>
      <c r="U36" s="115"/>
      <c r="V36" s="116"/>
      <c r="W36" s="116"/>
      <c r="X36" s="117"/>
      <c r="Y36" s="56"/>
    </row>
    <row r="37" spans="1:25" ht="20.100000000000001" hidden="1" customHeight="1" x14ac:dyDescent="0.25">
      <c r="A37" s="54">
        <f>'02.28 (v2)'!A37</f>
        <v>0</v>
      </c>
      <c r="B37" s="55">
        <f>'02.28 (v2)'!B37</f>
        <v>0</v>
      </c>
      <c r="C37" s="61">
        <f>'02.28 (v2)'!C37</f>
        <v>0</v>
      </c>
      <c r="D37" s="61">
        <f>'02.28 (v2)'!D37</f>
        <v>0</v>
      </c>
      <c r="E37" s="56">
        <f>'02.28 (v2)'!E37</f>
        <v>0</v>
      </c>
      <c r="F37" s="68">
        <f>'02.28 (v2)'!F37</f>
        <v>0</v>
      </c>
      <c r="G37" s="106">
        <f t="shared" si="6"/>
        <v>0</v>
      </c>
      <c r="H37" s="109"/>
      <c r="I37" s="110"/>
      <c r="J37" s="107">
        <f t="shared" si="7"/>
        <v>0</v>
      </c>
      <c r="K37" s="109"/>
      <c r="L37" s="110"/>
      <c r="M37" s="108">
        <f t="shared" si="8"/>
        <v>0</v>
      </c>
      <c r="N37" s="109"/>
      <c r="O37" s="110"/>
      <c r="P37" s="111"/>
      <c r="Q37" s="112"/>
      <c r="R37" s="113"/>
      <c r="S37" s="34">
        <f t="shared" si="9"/>
        <v>8.3333333333333329E-2</v>
      </c>
      <c r="T37" s="114"/>
      <c r="U37" s="115"/>
      <c r="V37" s="116"/>
      <c r="W37" s="116"/>
      <c r="X37" s="117"/>
      <c r="Y37" s="56"/>
    </row>
    <row r="38" spans="1:25" ht="20.100000000000001" hidden="1" customHeight="1" x14ac:dyDescent="0.25">
      <c r="A38" s="54">
        <f>'02.28 (v2)'!A38</f>
        <v>0</v>
      </c>
      <c r="B38" s="55">
        <f>'02.28 (v2)'!B38</f>
        <v>0</v>
      </c>
      <c r="C38" s="61">
        <f>'02.28 (v2)'!C38</f>
        <v>0</v>
      </c>
      <c r="D38" s="61">
        <f>'02.28 (v2)'!D38</f>
        <v>0</v>
      </c>
      <c r="E38" s="56">
        <f>'02.28 (v2)'!E38</f>
        <v>0</v>
      </c>
      <c r="F38" s="68">
        <f>'02.28 (v2)'!F38</f>
        <v>0</v>
      </c>
      <c r="G38" s="106">
        <f t="shared" si="6"/>
        <v>0</v>
      </c>
      <c r="H38" s="109"/>
      <c r="I38" s="110"/>
      <c r="J38" s="107">
        <f t="shared" si="7"/>
        <v>0</v>
      </c>
      <c r="K38" s="109"/>
      <c r="L38" s="110"/>
      <c r="M38" s="108">
        <f t="shared" si="8"/>
        <v>0</v>
      </c>
      <c r="N38" s="109"/>
      <c r="O38" s="110"/>
      <c r="P38" s="111"/>
      <c r="Q38" s="112"/>
      <c r="R38" s="113"/>
      <c r="S38" s="34">
        <f t="shared" si="9"/>
        <v>8.3333333333333329E-2</v>
      </c>
      <c r="T38" s="114"/>
      <c r="U38" s="115"/>
      <c r="V38" s="116"/>
      <c r="W38" s="116"/>
      <c r="X38" s="117"/>
      <c r="Y38" s="56"/>
    </row>
    <row r="39" spans="1:25" ht="19.5" hidden="1" customHeight="1" x14ac:dyDescent="0.25">
      <c r="A39" s="73">
        <v>0.41666666666666669</v>
      </c>
      <c r="B39" s="74" t="s">
        <v>28</v>
      </c>
      <c r="C39" s="75">
        <v>25</v>
      </c>
      <c r="D39" s="75" t="s">
        <v>29</v>
      </c>
      <c r="E39" s="76" t="s">
        <v>30</v>
      </c>
      <c r="F39" s="77" t="s">
        <v>31</v>
      </c>
      <c r="G39" s="78" t="s">
        <v>12</v>
      </c>
      <c r="H39" s="79" t="s">
        <v>12</v>
      </c>
      <c r="I39" s="80" t="s">
        <v>12</v>
      </c>
      <c r="J39" s="78" t="s">
        <v>12</v>
      </c>
      <c r="K39" s="79" t="s">
        <v>12</v>
      </c>
      <c r="L39" s="80" t="s">
        <v>12</v>
      </c>
      <c r="M39" s="78" t="s">
        <v>12</v>
      </c>
      <c r="N39" s="79" t="s">
        <v>12</v>
      </c>
      <c r="O39" s="80" t="s">
        <v>12</v>
      </c>
      <c r="P39" s="41" t="s">
        <v>12</v>
      </c>
      <c r="Q39" s="42" t="s">
        <v>12</v>
      </c>
      <c r="R39" s="101" t="s">
        <v>12</v>
      </c>
      <c r="S39" s="81" t="s">
        <v>12</v>
      </c>
      <c r="T39" s="82" t="s">
        <v>12</v>
      </c>
      <c r="U39" s="83" t="s">
        <v>12</v>
      </c>
      <c r="V39" s="84" t="s">
        <v>12</v>
      </c>
      <c r="W39" s="84" t="s">
        <v>12</v>
      </c>
      <c r="X39" s="85" t="s">
        <v>12</v>
      </c>
      <c r="Y39" s="76" t="s">
        <v>30</v>
      </c>
    </row>
    <row r="40" spans="1:25" ht="19.5" hidden="1" customHeight="1" x14ac:dyDescent="0.25">
      <c r="A40" s="73">
        <v>0.41666666666666669</v>
      </c>
      <c r="B40" s="74" t="s">
        <v>28</v>
      </c>
      <c r="C40" s="75">
        <v>24</v>
      </c>
      <c r="D40" s="75" t="s">
        <v>29</v>
      </c>
      <c r="E40" s="76" t="s">
        <v>32</v>
      </c>
      <c r="F40" s="77" t="s">
        <v>5</v>
      </c>
      <c r="G40" s="78" t="s">
        <v>12</v>
      </c>
      <c r="H40" s="79" t="s">
        <v>12</v>
      </c>
      <c r="I40" s="80" t="s">
        <v>12</v>
      </c>
      <c r="J40" s="78" t="s">
        <v>12</v>
      </c>
      <c r="K40" s="79" t="s">
        <v>12</v>
      </c>
      <c r="L40" s="80" t="s">
        <v>12</v>
      </c>
      <c r="M40" s="78" t="s">
        <v>12</v>
      </c>
      <c r="N40" s="79" t="s">
        <v>12</v>
      </c>
      <c r="O40" s="80" t="s">
        <v>12</v>
      </c>
      <c r="P40" s="41" t="s">
        <v>12</v>
      </c>
      <c r="Q40" s="42" t="s">
        <v>12</v>
      </c>
      <c r="R40" s="101" t="s">
        <v>12</v>
      </c>
      <c r="S40" s="81" t="s">
        <v>12</v>
      </c>
      <c r="T40" s="82" t="s">
        <v>12</v>
      </c>
      <c r="U40" s="83" t="s">
        <v>12</v>
      </c>
      <c r="V40" s="84" t="s">
        <v>12</v>
      </c>
      <c r="W40" s="84" t="s">
        <v>12</v>
      </c>
      <c r="X40" s="85" t="s">
        <v>12</v>
      </c>
      <c r="Y40" s="76" t="s">
        <v>32</v>
      </c>
    </row>
    <row r="41" spans="1:25" ht="19.5" hidden="1" customHeight="1" x14ac:dyDescent="0.25">
      <c r="A41" s="73">
        <v>0.41666666666666669</v>
      </c>
      <c r="B41" s="74" t="s">
        <v>28</v>
      </c>
      <c r="C41" s="75">
        <v>24</v>
      </c>
      <c r="D41" s="75" t="s">
        <v>29</v>
      </c>
      <c r="E41" s="76" t="s">
        <v>33</v>
      </c>
      <c r="F41" s="77" t="s">
        <v>34</v>
      </c>
      <c r="G41" s="78" t="s">
        <v>12</v>
      </c>
      <c r="H41" s="79" t="s">
        <v>12</v>
      </c>
      <c r="I41" s="80" t="s">
        <v>12</v>
      </c>
      <c r="J41" s="78" t="s">
        <v>12</v>
      </c>
      <c r="K41" s="79" t="s">
        <v>12</v>
      </c>
      <c r="L41" s="80" t="s">
        <v>12</v>
      </c>
      <c r="M41" s="78" t="s">
        <v>12</v>
      </c>
      <c r="N41" s="79" t="s">
        <v>12</v>
      </c>
      <c r="O41" s="80" t="s">
        <v>12</v>
      </c>
      <c r="P41" s="41" t="s">
        <v>12</v>
      </c>
      <c r="Q41" s="42" t="s">
        <v>12</v>
      </c>
      <c r="R41" s="101" t="s">
        <v>12</v>
      </c>
      <c r="S41" s="81" t="s">
        <v>12</v>
      </c>
      <c r="T41" s="82" t="s">
        <v>12</v>
      </c>
      <c r="U41" s="83" t="s">
        <v>12</v>
      </c>
      <c r="V41" s="84" t="s">
        <v>12</v>
      </c>
      <c r="W41" s="84" t="s">
        <v>12</v>
      </c>
      <c r="X41" s="85" t="s">
        <v>12</v>
      </c>
      <c r="Y41" s="76" t="s">
        <v>33</v>
      </c>
    </row>
    <row r="42" spans="1:25" ht="19.5" hidden="1" customHeight="1" x14ac:dyDescent="0.25">
      <c r="A42" s="73">
        <v>0.5</v>
      </c>
      <c r="B42" s="74" t="s">
        <v>35</v>
      </c>
      <c r="C42" s="75">
        <v>36</v>
      </c>
      <c r="D42" s="75" t="s">
        <v>29</v>
      </c>
      <c r="E42" s="76" t="s">
        <v>36</v>
      </c>
      <c r="F42" s="77" t="s">
        <v>31</v>
      </c>
      <c r="G42" s="78" t="s">
        <v>12</v>
      </c>
      <c r="H42" s="79" t="s">
        <v>12</v>
      </c>
      <c r="I42" s="80" t="s">
        <v>12</v>
      </c>
      <c r="J42" s="78" t="s">
        <v>12</v>
      </c>
      <c r="K42" s="79" t="s">
        <v>12</v>
      </c>
      <c r="L42" s="80" t="s">
        <v>12</v>
      </c>
      <c r="M42" s="78" t="s">
        <v>12</v>
      </c>
      <c r="N42" s="79" t="s">
        <v>12</v>
      </c>
      <c r="O42" s="80" t="s">
        <v>12</v>
      </c>
      <c r="P42" s="41" t="s">
        <v>12</v>
      </c>
      <c r="Q42" s="42" t="s">
        <v>12</v>
      </c>
      <c r="R42" s="101" t="s">
        <v>12</v>
      </c>
      <c r="S42" s="81" t="s">
        <v>12</v>
      </c>
      <c r="T42" s="82" t="s">
        <v>12</v>
      </c>
      <c r="U42" s="83" t="s">
        <v>12</v>
      </c>
      <c r="V42" s="84" t="s">
        <v>12</v>
      </c>
      <c r="W42" s="84" t="s">
        <v>12</v>
      </c>
      <c r="X42" s="85" t="s">
        <v>12</v>
      </c>
      <c r="Y42" s="76" t="s">
        <v>36</v>
      </c>
    </row>
    <row r="43" spans="1:25" ht="19.5" hidden="1" customHeight="1" x14ac:dyDescent="0.25">
      <c r="A43" s="73">
        <v>0.5</v>
      </c>
      <c r="B43" s="74" t="s">
        <v>35</v>
      </c>
      <c r="C43" s="75">
        <v>36</v>
      </c>
      <c r="D43" s="75" t="s">
        <v>29</v>
      </c>
      <c r="E43" s="76" t="s">
        <v>37</v>
      </c>
      <c r="F43" s="77" t="s">
        <v>5</v>
      </c>
      <c r="G43" s="78" t="s">
        <v>12</v>
      </c>
      <c r="H43" s="79" t="s">
        <v>12</v>
      </c>
      <c r="I43" s="80" t="s">
        <v>12</v>
      </c>
      <c r="J43" s="78" t="s">
        <v>12</v>
      </c>
      <c r="K43" s="79" t="s">
        <v>12</v>
      </c>
      <c r="L43" s="80" t="s">
        <v>12</v>
      </c>
      <c r="M43" s="78" t="s">
        <v>12</v>
      </c>
      <c r="N43" s="79" t="s">
        <v>12</v>
      </c>
      <c r="O43" s="80" t="s">
        <v>12</v>
      </c>
      <c r="P43" s="41" t="s">
        <v>12</v>
      </c>
      <c r="Q43" s="42" t="s">
        <v>12</v>
      </c>
      <c r="R43" s="101" t="s">
        <v>12</v>
      </c>
      <c r="S43" s="81" t="s">
        <v>12</v>
      </c>
      <c r="T43" s="82" t="s">
        <v>12</v>
      </c>
      <c r="U43" s="83" t="s">
        <v>12</v>
      </c>
      <c r="V43" s="84" t="s">
        <v>12</v>
      </c>
      <c r="W43" s="84" t="s">
        <v>12</v>
      </c>
      <c r="X43" s="85" t="s">
        <v>12</v>
      </c>
      <c r="Y43" s="76" t="s">
        <v>37</v>
      </c>
    </row>
    <row r="44" spans="1:25" ht="19.5" hidden="1" customHeight="1" x14ac:dyDescent="0.25">
      <c r="A44" s="73">
        <v>0.5</v>
      </c>
      <c r="B44" s="74" t="s">
        <v>35</v>
      </c>
      <c r="C44" s="75">
        <v>36</v>
      </c>
      <c r="D44" s="75" t="s">
        <v>29</v>
      </c>
      <c r="E44" s="76" t="s">
        <v>38</v>
      </c>
      <c r="F44" s="77" t="s">
        <v>34</v>
      </c>
      <c r="G44" s="78" t="s">
        <v>12</v>
      </c>
      <c r="H44" s="79" t="s">
        <v>12</v>
      </c>
      <c r="I44" s="80" t="s">
        <v>12</v>
      </c>
      <c r="J44" s="78" t="s">
        <v>12</v>
      </c>
      <c r="K44" s="79" t="s">
        <v>12</v>
      </c>
      <c r="L44" s="80" t="s">
        <v>12</v>
      </c>
      <c r="M44" s="78" t="s">
        <v>12</v>
      </c>
      <c r="N44" s="79" t="s">
        <v>12</v>
      </c>
      <c r="O44" s="80" t="s">
        <v>12</v>
      </c>
      <c r="P44" s="41" t="s">
        <v>12</v>
      </c>
      <c r="Q44" s="42" t="s">
        <v>12</v>
      </c>
      <c r="R44" s="101" t="s">
        <v>12</v>
      </c>
      <c r="S44" s="81" t="s">
        <v>12</v>
      </c>
      <c r="T44" s="82" t="s">
        <v>12</v>
      </c>
      <c r="U44" s="83" t="s">
        <v>12</v>
      </c>
      <c r="V44" s="84" t="s">
        <v>12</v>
      </c>
      <c r="W44" s="84" t="s">
        <v>12</v>
      </c>
      <c r="X44" s="85" t="s">
        <v>12</v>
      </c>
      <c r="Y44" s="76" t="s">
        <v>38</v>
      </c>
    </row>
    <row r="45" spans="1:25" ht="20.100000000000001" hidden="1" customHeight="1" x14ac:dyDescent="0.25">
      <c r="A45" s="86" t="s">
        <v>39</v>
      </c>
      <c r="B45" s="87" t="s">
        <v>40</v>
      </c>
      <c r="C45" s="88">
        <v>100</v>
      </c>
      <c r="D45" s="89" t="s">
        <v>6</v>
      </c>
      <c r="E45" s="90" t="s">
        <v>41</v>
      </c>
      <c r="F45" s="91" t="s">
        <v>42</v>
      </c>
      <c r="G45" s="92" t="s">
        <v>12</v>
      </c>
      <c r="H45" s="93" t="s">
        <v>12</v>
      </c>
      <c r="I45" s="94" t="s">
        <v>12</v>
      </c>
      <c r="J45" s="92" t="s">
        <v>12</v>
      </c>
      <c r="K45" s="93" t="s">
        <v>12</v>
      </c>
      <c r="L45" s="94" t="s">
        <v>12</v>
      </c>
      <c r="M45" s="92" t="s">
        <v>12</v>
      </c>
      <c r="N45" s="93" t="s">
        <v>12</v>
      </c>
      <c r="O45" s="94" t="s">
        <v>12</v>
      </c>
      <c r="P45" s="95" t="s">
        <v>12</v>
      </c>
      <c r="Q45" s="95" t="s">
        <v>12</v>
      </c>
      <c r="R45" s="95" t="s">
        <v>12</v>
      </c>
      <c r="S45" s="96" t="s">
        <v>12</v>
      </c>
      <c r="T45" s="100" t="s">
        <v>12</v>
      </c>
      <c r="U45" s="97" t="s">
        <v>12</v>
      </c>
      <c r="V45" s="98" t="s">
        <v>12</v>
      </c>
      <c r="W45" s="98" t="s">
        <v>12</v>
      </c>
      <c r="X45" s="99" t="s">
        <v>12</v>
      </c>
      <c r="Y45" s="90" t="s">
        <v>41</v>
      </c>
    </row>
    <row r="46" spans="1:25" ht="30" hidden="1" customHeight="1" x14ac:dyDescent="0.25">
      <c r="A46" s="62"/>
      <c r="B46" s="63"/>
      <c r="C46" s="64"/>
      <c r="D46" s="65"/>
      <c r="E46" s="66"/>
      <c r="F46" s="67"/>
      <c r="G46" s="106">
        <f>IF(ISBLANK(I46),0,(I46-H46+1))</f>
        <v>0</v>
      </c>
      <c r="H46" s="109"/>
      <c r="I46" s="110"/>
      <c r="J46" s="107">
        <f>IF(ISBLANK(L46),0,(L46-K46+1))</f>
        <v>0</v>
      </c>
      <c r="K46" s="109"/>
      <c r="L46" s="110"/>
      <c r="M46" s="108">
        <f>IF(ISBLANK(O46),0,(O46-N46+1))</f>
        <v>0</v>
      </c>
      <c r="N46" s="109"/>
      <c r="O46" s="110"/>
      <c r="P46" s="111"/>
      <c r="Q46" s="112"/>
      <c r="R46" s="113"/>
      <c r="S46" s="16" t="s">
        <v>12</v>
      </c>
      <c r="T46" s="30" t="s">
        <v>12</v>
      </c>
      <c r="U46" s="31" t="s">
        <v>12</v>
      </c>
      <c r="V46" s="32" t="s">
        <v>12</v>
      </c>
      <c r="W46" s="32" t="s">
        <v>12</v>
      </c>
      <c r="X46" s="19" t="s">
        <v>12</v>
      </c>
      <c r="Y46" s="66"/>
    </row>
    <row r="47" spans="1:25" ht="5.25" customHeight="1" thickBot="1" x14ac:dyDescent="0.3">
      <c r="A47" s="5"/>
      <c r="B47" s="9"/>
      <c r="C47" s="58"/>
      <c r="D47" s="59"/>
      <c r="E47" s="11"/>
      <c r="F47" s="60"/>
      <c r="G47" s="10"/>
      <c r="H47" s="18"/>
      <c r="I47" s="12"/>
      <c r="J47" s="10"/>
      <c r="K47" s="18"/>
      <c r="L47" s="12"/>
      <c r="M47" s="10"/>
      <c r="N47" s="18"/>
      <c r="O47" s="12"/>
      <c r="P47" s="14"/>
      <c r="Q47" s="14"/>
      <c r="R47" s="14"/>
      <c r="S47" s="15"/>
      <c r="T47" s="6"/>
      <c r="U47" s="7"/>
      <c r="V47" s="8"/>
      <c r="W47" s="8"/>
      <c r="X47" s="8"/>
      <c r="Y47" s="11"/>
    </row>
    <row r="48" spans="1:25" ht="15" customHeight="1" thickBot="1" x14ac:dyDescent="0.3">
      <c r="B48" s="24"/>
      <c r="C48"/>
      <c r="E48" s="25"/>
      <c r="F48" s="52"/>
      <c r="G48" s="394" t="str">
        <f>G2</f>
        <v># Shot</v>
      </c>
      <c r="J48" s="413" t="str">
        <f>J2</f>
        <v># Shot</v>
      </c>
      <c r="M48" s="397" t="str">
        <f>M2</f>
        <v># Shot</v>
      </c>
      <c r="P48" s="400" t="s">
        <v>11</v>
      </c>
      <c r="Q48" s="401"/>
      <c r="R48" s="402"/>
      <c r="T48" s="403" t="str">
        <f>T2</f>
        <v>Bypass</v>
      </c>
      <c r="U48" s="406" t="str">
        <f>U2</f>
        <v>No Show</v>
      </c>
      <c r="V48" s="418" t="str">
        <f>V2</f>
        <v>Decline</v>
      </c>
      <c r="W48" s="418" t="str">
        <f>W2</f>
        <v>Xtra Sheets</v>
      </c>
      <c r="X48" s="392" t="str">
        <f>X2</f>
        <v># Sales 
(if known)</v>
      </c>
      <c r="Y48" s="25"/>
    </row>
    <row r="49" spans="4:25" ht="15.75" customHeight="1" thickBot="1" x14ac:dyDescent="0.3">
      <c r="D49" s="142">
        <f>C9+C10</f>
        <v>53</v>
      </c>
      <c r="E49" s="143" t="s">
        <v>112</v>
      </c>
      <c r="F49" s="52"/>
      <c r="G49" s="395"/>
      <c r="J49" s="414"/>
      <c r="M49" s="398"/>
      <c r="P49" s="433" t="str">
        <f>P3</f>
        <v>Green 
Screen</v>
      </c>
      <c r="Q49" s="416" t="str">
        <f>Q3</f>
        <v>Star</v>
      </c>
      <c r="R49" s="435" t="str">
        <f>R3</f>
        <v>Private</v>
      </c>
      <c r="T49" s="404"/>
      <c r="U49" s="407"/>
      <c r="V49" s="419"/>
      <c r="W49" s="419"/>
      <c r="X49" s="431"/>
    </row>
    <row r="50" spans="4:25" ht="15.75" customHeight="1" thickBot="1" x14ac:dyDescent="0.3">
      <c r="D50" s="142">
        <f>C12</f>
        <v>85</v>
      </c>
      <c r="E50" s="143" t="s">
        <v>113</v>
      </c>
      <c r="F50" s="52"/>
      <c r="G50" s="396"/>
      <c r="J50" s="415"/>
      <c r="M50" s="399"/>
      <c r="P50" s="434"/>
      <c r="Q50" s="417"/>
      <c r="R50" s="436"/>
      <c r="T50" s="405"/>
      <c r="U50" s="408"/>
      <c r="V50" s="420"/>
      <c r="W50" s="420"/>
      <c r="X50" s="432"/>
    </row>
    <row r="51" spans="4:25" ht="37.5" customHeight="1" thickBot="1" x14ac:dyDescent="0.3">
      <c r="F51" s="52"/>
      <c r="G51" s="118">
        <f>SUM(G4:G47)</f>
        <v>44</v>
      </c>
      <c r="J51" s="118">
        <f>SUM(J4:J47)</f>
        <v>0</v>
      </c>
      <c r="M51" s="118">
        <f>SUM(M4:M47)</f>
        <v>16</v>
      </c>
      <c r="P51" s="118">
        <f>SUM(P4:P47)</f>
        <v>40</v>
      </c>
      <c r="Q51" s="118">
        <f>SUM(Q4:Q47)</f>
        <v>0</v>
      </c>
      <c r="R51" s="118">
        <f>SUM(R4:R47)</f>
        <v>4</v>
      </c>
      <c r="T51" s="119">
        <f>SUM(T4:T47)</f>
        <v>0</v>
      </c>
      <c r="U51" s="120">
        <f>SUM(U4:U47)</f>
        <v>0</v>
      </c>
      <c r="V51" s="121">
        <f>SUM(V4:V47)</f>
        <v>12</v>
      </c>
      <c r="W51" s="121">
        <f>SUM(W4:W47)</f>
        <v>4</v>
      </c>
      <c r="X51" s="120">
        <f>SUM(X4:X47)</f>
        <v>22</v>
      </c>
      <c r="Y51" s="127" t="s">
        <v>125</v>
      </c>
    </row>
    <row r="52" spans="4:25" ht="4.5" customHeight="1" x14ac:dyDescent="0.25"/>
    <row r="53" spans="4:25" ht="4.5" customHeight="1" thickBot="1" x14ac:dyDescent="0.3"/>
    <row r="54" spans="4:25" ht="27.75" customHeight="1" thickBot="1" x14ac:dyDescent="0.3">
      <c r="D54" s="142">
        <f>D49+D50</f>
        <v>138</v>
      </c>
      <c r="E54" s="143" t="s">
        <v>43</v>
      </c>
      <c r="G54" s="144">
        <f>G51+J51+M51</f>
        <v>60</v>
      </c>
      <c r="H54" s="428" t="s">
        <v>44</v>
      </c>
      <c r="I54" s="429"/>
      <c r="O54" s="144">
        <f>P51+Q51+R51</f>
        <v>44</v>
      </c>
      <c r="P54" s="428" t="s">
        <v>45</v>
      </c>
      <c r="Q54" s="430"/>
      <c r="R54" s="429"/>
      <c r="T54" s="145">
        <f>SUM(T51:W51)</f>
        <v>16</v>
      </c>
      <c r="U54" s="428" t="s">
        <v>46</v>
      </c>
      <c r="V54" s="430"/>
      <c r="W54" s="429"/>
    </row>
    <row r="55" spans="4:25" ht="27.75" customHeight="1" x14ac:dyDescent="0.25">
      <c r="T55" s="246" t="s">
        <v>124</v>
      </c>
    </row>
    <row r="56" spans="4:25" ht="27.75" customHeight="1" x14ac:dyDescent="0.25"/>
    <row r="60" spans="4:25" ht="6" customHeight="1" x14ac:dyDescent="0.25"/>
  </sheetData>
  <mergeCells count="29"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X48:X50"/>
    <mergeCell ref="P49:P50"/>
    <mergeCell ref="Q49:Q50"/>
    <mergeCell ref="R49:R50"/>
    <mergeCell ref="G48:G50"/>
    <mergeCell ref="J48:J50"/>
    <mergeCell ref="M48:M50"/>
    <mergeCell ref="P48:R48"/>
    <mergeCell ref="T48:T50"/>
    <mergeCell ref="U48:U50"/>
    <mergeCell ref="H54:I54"/>
    <mergeCell ref="U54:W54"/>
    <mergeCell ref="V48:V50"/>
    <mergeCell ref="W48:W50"/>
    <mergeCell ref="P54:R54"/>
  </mergeCells>
  <printOptions horizontalCentered="1"/>
  <pageMargins left="0.25" right="0.25" top="0.28999999999999998" bottom="0.21" header="0.3" footer="0.2"/>
  <pageSetup scale="76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135C-1054-4D88-A1EB-D5F177A68573}">
  <sheetPr>
    <tabColor rgb="FFFF0000"/>
    <pageSetUpPr fitToPage="1"/>
  </sheetPr>
  <dimension ref="A1:AA44"/>
  <sheetViews>
    <sheetView zoomScale="80" zoomScaleNormal="80" workbookViewId="0">
      <pane ySplit="2" topLeftCell="A3" activePane="bottomLeft" state="frozen"/>
      <selection activeCell="R10" sqref="R10:V10"/>
      <selection pane="bottomLeft" activeCell="R9" sqref="R9:V9"/>
    </sheetView>
  </sheetViews>
  <sheetFormatPr defaultRowHeight="15" x14ac:dyDescent="0.25"/>
  <cols>
    <col min="1" max="1" width="8.28515625" customWidth="1"/>
    <col min="2" max="2" width="8.5703125" style="25" bestFit="1" customWidth="1"/>
    <col min="3" max="4" width="11.42578125" style="232" customWidth="1"/>
    <col min="5" max="5" width="6.5703125" style="232" customWidth="1"/>
    <col min="6" max="7" width="4.140625" style="232" bestFit="1" customWidth="1"/>
    <col min="8" max="8" width="6.28515625" style="232" customWidth="1"/>
    <col min="9" max="9" width="7.5703125" style="244" customWidth="1"/>
    <col min="10" max="10" width="3.28515625" style="217" bestFit="1" customWidth="1"/>
    <col min="11" max="11" width="7.5703125" style="245" customWidth="1"/>
    <col min="12" max="12" width="3.85546875" style="232" bestFit="1" customWidth="1"/>
    <col min="13" max="13" width="3.85546875" style="232" customWidth="1"/>
    <col min="14" max="14" width="3.7109375" style="232" bestFit="1" customWidth="1"/>
    <col min="15" max="15" width="3.7109375" style="232" customWidth="1"/>
    <col min="16" max="17" width="3.7109375" style="232" bestFit="1" customWidth="1"/>
    <col min="18" max="21" width="12.42578125" style="246" customWidth="1"/>
    <col min="22" max="22" width="16.5703125" style="246" customWidth="1"/>
    <col min="23" max="25" width="4.140625" style="217" bestFit="1" customWidth="1"/>
    <col min="27" max="27" width="50.85546875" customWidth="1"/>
  </cols>
  <sheetData>
    <row r="1" spans="1:27" s="160" customFormat="1" ht="66.75" x14ac:dyDescent="0.25">
      <c r="A1" s="146">
        <v>45350</v>
      </c>
      <c r="B1" s="25"/>
      <c r="C1" s="147" t="s">
        <v>48</v>
      </c>
      <c r="D1" s="148" t="s">
        <v>49</v>
      </c>
      <c r="E1" s="149" t="s">
        <v>50</v>
      </c>
      <c r="F1" s="150" t="s">
        <v>51</v>
      </c>
      <c r="G1" s="150" t="s">
        <v>14</v>
      </c>
      <c r="H1" s="151" t="s">
        <v>52</v>
      </c>
      <c r="I1" s="318" t="s">
        <v>53</v>
      </c>
      <c r="J1" s="152" t="s">
        <v>54</v>
      </c>
      <c r="K1" s="153" t="s">
        <v>55</v>
      </c>
      <c r="L1" s="154" t="s">
        <v>56</v>
      </c>
      <c r="M1" s="155" t="s">
        <v>57</v>
      </c>
      <c r="N1" s="156" t="s">
        <v>58</v>
      </c>
      <c r="O1" s="157" t="s">
        <v>14</v>
      </c>
      <c r="P1" s="158" t="s">
        <v>59</v>
      </c>
      <c r="Q1" s="159" t="s">
        <v>13</v>
      </c>
      <c r="R1" s="440" t="s">
        <v>60</v>
      </c>
      <c r="S1" s="441"/>
      <c r="T1" s="441"/>
      <c r="U1" s="441"/>
      <c r="V1" s="441"/>
      <c r="W1" s="249" t="s">
        <v>61</v>
      </c>
      <c r="X1" s="249" t="s">
        <v>62</v>
      </c>
      <c r="Y1" s="249" t="s">
        <v>63</v>
      </c>
    </row>
    <row r="2" spans="1:27" ht="7.5" customHeight="1" x14ac:dyDescent="0.25">
      <c r="A2" s="161"/>
      <c r="B2" s="162"/>
      <c r="C2" s="163"/>
      <c r="D2" s="164"/>
      <c r="E2" s="165">
        <v>0</v>
      </c>
      <c r="F2" s="166"/>
      <c r="G2" s="166"/>
      <c r="H2" s="167">
        <v>0</v>
      </c>
      <c r="I2" s="168"/>
      <c r="J2" s="169"/>
      <c r="K2" s="170"/>
      <c r="L2" s="171"/>
      <c r="M2" s="166"/>
      <c r="N2" s="172"/>
      <c r="O2" s="173"/>
      <c r="P2" s="174"/>
      <c r="Q2" s="175"/>
      <c r="R2" s="442"/>
      <c r="S2" s="443"/>
      <c r="T2" s="443"/>
      <c r="U2" s="443"/>
      <c r="V2" s="443"/>
      <c r="W2" s="252"/>
      <c r="X2" s="252"/>
      <c r="Y2" s="252"/>
    </row>
    <row r="3" spans="1:27" s="190" customFormat="1" ht="26.25" customHeight="1" x14ac:dyDescent="0.25">
      <c r="A3" s="176">
        <f>'02.28 (v2)'!A5</f>
        <v>0.41666666666666669</v>
      </c>
      <c r="B3" s="310" t="str">
        <f>'02.28 (v2)'!F5</f>
        <v>Suzanne</v>
      </c>
      <c r="C3" s="177">
        <f>'02.28 (v3)'!H5</f>
        <v>3372</v>
      </c>
      <c r="D3" s="178">
        <f>'02.28 (v3)'!I5</f>
        <v>3382</v>
      </c>
      <c r="E3" s="179">
        <f t="shared" ref="E3" si="0">IF(ISBLANK(D3),0,(D3-C3+1))</f>
        <v>11</v>
      </c>
      <c r="F3" s="180">
        <v>4</v>
      </c>
      <c r="G3" s="180">
        <v>0</v>
      </c>
      <c r="H3" s="181">
        <f t="shared" ref="H3" si="1">E3-G3-F3</f>
        <v>7</v>
      </c>
      <c r="I3" s="364">
        <f>7+0</f>
        <v>7</v>
      </c>
      <c r="J3" s="183">
        <f>IF(ISBLANK(I3),-90,(-((I3)-(SUM(L3:Q3,K3)))))</f>
        <v>0</v>
      </c>
      <c r="K3" s="184">
        <f>3+0</f>
        <v>3</v>
      </c>
      <c r="L3" s="185">
        <v>0</v>
      </c>
      <c r="M3" s="186">
        <v>0</v>
      </c>
      <c r="N3" s="187">
        <v>4</v>
      </c>
      <c r="O3" s="188">
        <v>0</v>
      </c>
      <c r="P3" s="185">
        <v>0</v>
      </c>
      <c r="Q3" s="189">
        <v>0</v>
      </c>
      <c r="R3" s="444" t="s">
        <v>114</v>
      </c>
      <c r="S3" s="445"/>
      <c r="T3" s="445"/>
      <c r="U3" s="445"/>
      <c r="V3" s="446"/>
      <c r="W3" s="186" t="s">
        <v>12</v>
      </c>
      <c r="X3" s="186">
        <v>3</v>
      </c>
      <c r="Y3" s="186">
        <v>0</v>
      </c>
    </row>
    <row r="4" spans="1:27" s="190" customFormat="1" ht="26.25" customHeight="1" x14ac:dyDescent="0.25">
      <c r="A4" s="176">
        <f>'02.28 (v2)'!A6</f>
        <v>0.45833333333333331</v>
      </c>
      <c r="B4" s="310" t="str">
        <f>'02.28 (v2)'!F6</f>
        <v>Jerry</v>
      </c>
      <c r="C4" s="177">
        <f>'02.28 (v3)'!H6</f>
        <v>3383</v>
      </c>
      <c r="D4" s="178">
        <f>'02.28 (v3)'!I6</f>
        <v>3390</v>
      </c>
      <c r="E4" s="179">
        <f t="shared" ref="E4" si="2">IF(ISBLANK(D4),0,(D4-C4+1))</f>
        <v>8</v>
      </c>
      <c r="F4" s="180">
        <v>0</v>
      </c>
      <c r="G4" s="180">
        <v>3</v>
      </c>
      <c r="H4" s="181">
        <f t="shared" ref="H4" si="3">E4-G4-F4</f>
        <v>5</v>
      </c>
      <c r="I4" s="364">
        <f>5+3</f>
        <v>8</v>
      </c>
      <c r="J4" s="183">
        <f t="shared" ref="J4:J10" si="4">IF(ISBLANK(I4),-90,(-((I4)-(SUM(L4:Q4,K4)))))</f>
        <v>0</v>
      </c>
      <c r="K4" s="184">
        <f>2+2</f>
        <v>4</v>
      </c>
      <c r="L4" s="185">
        <v>0</v>
      </c>
      <c r="M4" s="186">
        <v>0</v>
      </c>
      <c r="N4" s="187">
        <v>3</v>
      </c>
      <c r="O4" s="188">
        <v>1</v>
      </c>
      <c r="P4" s="185">
        <v>0</v>
      </c>
      <c r="Q4" s="189">
        <v>0</v>
      </c>
      <c r="R4" s="437"/>
      <c r="S4" s="438"/>
      <c r="T4" s="438"/>
      <c r="U4" s="438"/>
      <c r="V4" s="439"/>
      <c r="W4" s="186" t="s">
        <v>12</v>
      </c>
      <c r="X4" s="186">
        <f>1</f>
        <v>1</v>
      </c>
      <c r="Y4" s="186">
        <f>1+2</f>
        <v>3</v>
      </c>
    </row>
    <row r="5" spans="1:27" s="190" customFormat="1" ht="32.25" customHeight="1" x14ac:dyDescent="0.25">
      <c r="A5" s="176">
        <f>'02.28 (v2)'!A7</f>
        <v>0.5</v>
      </c>
      <c r="B5" s="310" t="str">
        <f>'02.28 (v2)'!F7</f>
        <v>Suzanne</v>
      </c>
      <c r="C5" s="177">
        <f>'02.28 (v3)'!H7</f>
        <v>3391</v>
      </c>
      <c r="D5" s="178">
        <f>'02.28 (v3)'!I7</f>
        <v>3407</v>
      </c>
      <c r="E5" s="179">
        <f t="shared" ref="E5" si="5">IF(ISBLANK(D5),0,(D5-C5+1))</f>
        <v>17</v>
      </c>
      <c r="F5" s="180">
        <v>0</v>
      </c>
      <c r="G5" s="180">
        <v>6</v>
      </c>
      <c r="H5" s="181">
        <f t="shared" ref="H5" si="6">E5-G5-F5</f>
        <v>11</v>
      </c>
      <c r="I5" s="364">
        <f>11+6</f>
        <v>17</v>
      </c>
      <c r="J5" s="183">
        <f>IF(ISBLANK(I5),-90,(-((I5)-(SUM(L5:Q5,K5)))))</f>
        <v>1</v>
      </c>
      <c r="K5" s="184">
        <f>10+2</f>
        <v>12</v>
      </c>
      <c r="L5" s="185">
        <v>0</v>
      </c>
      <c r="M5" s="186">
        <v>0</v>
      </c>
      <c r="N5" s="187">
        <v>1</v>
      </c>
      <c r="O5" s="366">
        <v>3</v>
      </c>
      <c r="P5" s="185">
        <v>0</v>
      </c>
      <c r="Q5" s="472">
        <v>2</v>
      </c>
      <c r="R5" s="447" t="s">
        <v>120</v>
      </c>
      <c r="S5" s="448"/>
      <c r="T5" s="448"/>
      <c r="U5" s="448"/>
      <c r="V5" s="449"/>
      <c r="W5" s="186" t="s">
        <v>12</v>
      </c>
      <c r="X5" s="186">
        <f>(1+1)+1+1+1+1</f>
        <v>6</v>
      </c>
      <c r="Y5" s="186">
        <f>(1+1)+1+1+1+1</f>
        <v>6</v>
      </c>
      <c r="Z5" s="473" t="s">
        <v>119</v>
      </c>
      <c r="AA5" s="474"/>
    </row>
    <row r="6" spans="1:27" s="190" customFormat="1" ht="26.25" customHeight="1" x14ac:dyDescent="0.25">
      <c r="A6" s="176">
        <f>'02.28 (v2)'!A8</f>
        <v>8.3333333333333329E-2</v>
      </c>
      <c r="B6" s="310" t="str">
        <f>'02.28 (v2)'!F8</f>
        <v>Sammye</v>
      </c>
      <c r="C6" s="177">
        <f>'02.28 (v3)'!H8</f>
        <v>3408</v>
      </c>
      <c r="D6" s="178">
        <f>'02.28 (v3)'!I8</f>
        <v>3414</v>
      </c>
      <c r="E6" s="179">
        <f t="shared" ref="E6:E36" si="7">IF(ISBLANK(D6),0,(D6-C6+1))</f>
        <v>7</v>
      </c>
      <c r="F6" s="180">
        <v>0</v>
      </c>
      <c r="G6" s="180">
        <v>0</v>
      </c>
      <c r="H6" s="181">
        <f t="shared" ref="H6:H36" si="8">E6-G6-F6</f>
        <v>7</v>
      </c>
      <c r="I6" s="364">
        <f>7+0</f>
        <v>7</v>
      </c>
      <c r="J6" s="183">
        <f t="shared" si="4"/>
        <v>0</v>
      </c>
      <c r="K6" s="184">
        <f>3+0</f>
        <v>3</v>
      </c>
      <c r="L6" s="185">
        <v>0</v>
      </c>
      <c r="M6" s="186">
        <v>0</v>
      </c>
      <c r="N6" s="187">
        <v>4</v>
      </c>
      <c r="O6" s="188">
        <v>0</v>
      </c>
      <c r="P6" s="185">
        <v>0</v>
      </c>
      <c r="Q6" s="189">
        <v>0</v>
      </c>
      <c r="R6" s="437"/>
      <c r="S6" s="438"/>
      <c r="T6" s="438"/>
      <c r="U6" s="438"/>
      <c r="V6" s="439"/>
      <c r="W6" s="186" t="s">
        <v>12</v>
      </c>
      <c r="X6" s="186">
        <v>1</v>
      </c>
      <c r="Y6" s="186">
        <v>2</v>
      </c>
    </row>
    <row r="7" spans="1:27" s="190" customFormat="1" ht="49.5" customHeight="1" x14ac:dyDescent="0.25">
      <c r="A7" s="248">
        <f>'02.28 (v2)'!A9</f>
        <v>0.10416666666666667</v>
      </c>
      <c r="B7" s="309" t="str">
        <f>'02.28 (v2)'!F9</f>
        <v>Jerry</v>
      </c>
      <c r="C7" s="191" t="s">
        <v>12</v>
      </c>
      <c r="D7" s="192" t="s">
        <v>12</v>
      </c>
      <c r="E7" s="179" t="s">
        <v>12</v>
      </c>
      <c r="F7" s="193" t="s">
        <v>12</v>
      </c>
      <c r="G7" s="194" t="s">
        <v>12</v>
      </c>
      <c r="H7" s="181" t="s">
        <v>12</v>
      </c>
      <c r="I7" s="195" t="s">
        <v>12</v>
      </c>
      <c r="J7" s="183" t="e">
        <f t="shared" si="4"/>
        <v>#VALUE!</v>
      </c>
      <c r="K7" s="196" t="s">
        <v>12</v>
      </c>
      <c r="L7" s="197" t="s">
        <v>12</v>
      </c>
      <c r="M7" s="198" t="s">
        <v>12</v>
      </c>
      <c r="N7" s="199" t="s">
        <v>12</v>
      </c>
      <c r="O7" s="200" t="s">
        <v>12</v>
      </c>
      <c r="P7" s="197" t="s">
        <v>12</v>
      </c>
      <c r="Q7" s="201" t="s">
        <v>12</v>
      </c>
      <c r="R7" s="452" t="s">
        <v>121</v>
      </c>
      <c r="S7" s="453"/>
      <c r="T7" s="453"/>
      <c r="U7" s="453"/>
      <c r="V7" s="454"/>
      <c r="W7" s="194">
        <v>41</v>
      </c>
      <c r="X7" s="194" t="s">
        <v>12</v>
      </c>
      <c r="Y7" s="194" t="s">
        <v>12</v>
      </c>
    </row>
    <row r="8" spans="1:27" s="190" customFormat="1" ht="49.5" customHeight="1" x14ac:dyDescent="0.25">
      <c r="A8" s="248">
        <f>'02.28 (v2)'!A10</f>
        <v>0.14583333333333334</v>
      </c>
      <c r="B8" s="309" t="str">
        <f>'02.28 (v2)'!F10</f>
        <v>Todd</v>
      </c>
      <c r="C8" s="191" t="s">
        <v>12</v>
      </c>
      <c r="D8" s="192" t="s">
        <v>12</v>
      </c>
      <c r="E8" s="179" t="s">
        <v>12</v>
      </c>
      <c r="F8" s="193" t="s">
        <v>12</v>
      </c>
      <c r="G8" s="194" t="s">
        <v>12</v>
      </c>
      <c r="H8" s="181" t="s">
        <v>12</v>
      </c>
      <c r="I8" s="195" t="s">
        <v>12</v>
      </c>
      <c r="J8" s="183" t="e">
        <f t="shared" si="4"/>
        <v>#VALUE!</v>
      </c>
      <c r="K8" s="196" t="s">
        <v>12</v>
      </c>
      <c r="L8" s="197" t="s">
        <v>12</v>
      </c>
      <c r="M8" s="198" t="s">
        <v>12</v>
      </c>
      <c r="N8" s="199" t="s">
        <v>12</v>
      </c>
      <c r="O8" s="200" t="s">
        <v>12</v>
      </c>
      <c r="P8" s="197" t="s">
        <v>12</v>
      </c>
      <c r="Q8" s="201" t="s">
        <v>12</v>
      </c>
      <c r="R8" s="452" t="s">
        <v>122</v>
      </c>
      <c r="S8" s="453"/>
      <c r="T8" s="453"/>
      <c r="U8" s="453"/>
      <c r="V8" s="454"/>
      <c r="W8" s="194">
        <v>11</v>
      </c>
      <c r="X8" s="194" t="s">
        <v>12</v>
      </c>
      <c r="Y8" s="194" t="s">
        <v>12</v>
      </c>
    </row>
    <row r="9" spans="1:27" s="190" customFormat="1" ht="26.25" customHeight="1" x14ac:dyDescent="0.25">
      <c r="A9" s="176">
        <f>'02.28 (v2)'!A11</f>
        <v>0.16666666666666666</v>
      </c>
      <c r="B9" s="310" t="str">
        <f>'02.28 (v2)'!F11</f>
        <v>Sammye</v>
      </c>
      <c r="C9" s="177">
        <f>'02.28 (v3)'!H11</f>
        <v>3415</v>
      </c>
      <c r="D9" s="178">
        <f>'02.28 (v3)'!I11</f>
        <v>3415</v>
      </c>
      <c r="E9" s="179">
        <f t="shared" ref="E9" si="9">IF(ISBLANK(D9),0,(D9-C9+1))</f>
        <v>1</v>
      </c>
      <c r="F9" s="180">
        <v>0</v>
      </c>
      <c r="G9" s="180">
        <v>0</v>
      </c>
      <c r="H9" s="181">
        <f t="shared" ref="H9" si="10">E9-G9-F9</f>
        <v>1</v>
      </c>
      <c r="I9" s="364">
        <f>1+0</f>
        <v>1</v>
      </c>
      <c r="J9" s="183">
        <f t="shared" si="4"/>
        <v>0</v>
      </c>
      <c r="K9" s="184">
        <v>0</v>
      </c>
      <c r="L9" s="185">
        <v>0</v>
      </c>
      <c r="M9" s="186">
        <v>0</v>
      </c>
      <c r="N9" s="187">
        <v>0</v>
      </c>
      <c r="O9" s="188">
        <v>0</v>
      </c>
      <c r="P9" s="471">
        <v>1</v>
      </c>
      <c r="Q9" s="189">
        <v>0</v>
      </c>
      <c r="R9" s="447" t="s">
        <v>118</v>
      </c>
      <c r="S9" s="448"/>
      <c r="T9" s="448"/>
      <c r="U9" s="448"/>
      <c r="V9" s="449"/>
      <c r="W9" s="186" t="s">
        <v>12</v>
      </c>
      <c r="X9" s="186">
        <v>1</v>
      </c>
      <c r="Y9" s="186">
        <v>0</v>
      </c>
    </row>
    <row r="10" spans="1:27" s="190" customFormat="1" ht="49.5" customHeight="1" x14ac:dyDescent="0.25">
      <c r="A10" s="248">
        <f>'02.28 (v2)'!A12</f>
        <v>0.3125</v>
      </c>
      <c r="B10" s="309" t="str">
        <f>'02.28 (v2)'!F12</f>
        <v>Maria/Todd</v>
      </c>
      <c r="C10" s="191" t="s">
        <v>12</v>
      </c>
      <c r="D10" s="192" t="s">
        <v>12</v>
      </c>
      <c r="E10" s="179" t="s">
        <v>12</v>
      </c>
      <c r="F10" s="193" t="s">
        <v>12</v>
      </c>
      <c r="G10" s="194" t="s">
        <v>12</v>
      </c>
      <c r="H10" s="181" t="s">
        <v>12</v>
      </c>
      <c r="I10" s="195" t="s">
        <v>12</v>
      </c>
      <c r="J10" s="183" t="e">
        <f t="shared" si="4"/>
        <v>#VALUE!</v>
      </c>
      <c r="K10" s="196" t="s">
        <v>12</v>
      </c>
      <c r="L10" s="197" t="s">
        <v>12</v>
      </c>
      <c r="M10" s="198" t="s">
        <v>12</v>
      </c>
      <c r="N10" s="199" t="s">
        <v>12</v>
      </c>
      <c r="O10" s="200" t="s">
        <v>12</v>
      </c>
      <c r="P10" s="197" t="s">
        <v>12</v>
      </c>
      <c r="Q10" s="201" t="s">
        <v>12</v>
      </c>
      <c r="R10" s="455" t="s">
        <v>123</v>
      </c>
      <c r="S10" s="456"/>
      <c r="T10" s="456"/>
      <c r="U10" s="456"/>
      <c r="V10" s="457"/>
      <c r="W10" s="194">
        <v>85</v>
      </c>
      <c r="X10" s="194" t="s">
        <v>12</v>
      </c>
      <c r="Y10" s="194" t="s">
        <v>12</v>
      </c>
    </row>
    <row r="11" spans="1:27" s="190" customFormat="1" ht="26.25" hidden="1" customHeight="1" x14ac:dyDescent="0.25">
      <c r="A11" s="176">
        <f>'02.28 (v2)'!A13</f>
        <v>0</v>
      </c>
      <c r="B11" s="310">
        <f>'02.28 (v2)'!F13</f>
        <v>0</v>
      </c>
      <c r="C11" s="177">
        <f>'02.28 (v2)'!H13</f>
        <v>0</v>
      </c>
      <c r="D11" s="178"/>
      <c r="E11" s="179">
        <f t="shared" si="7"/>
        <v>0</v>
      </c>
      <c r="F11" s="180"/>
      <c r="G11" s="180"/>
      <c r="H11" s="181">
        <f t="shared" si="8"/>
        <v>0</v>
      </c>
      <c r="I11" s="317"/>
      <c r="J11" s="183">
        <f t="shared" ref="J11:J37" si="11">IF(ISBLANK(I11),-90,(I11-SUM(L11:Q11,K11)))</f>
        <v>-90</v>
      </c>
      <c r="K11" s="184">
        <f>'02.28 (v3)'!X13</f>
        <v>0</v>
      </c>
      <c r="L11" s="185">
        <f>'02.28 (v3)'!T13</f>
        <v>0</v>
      </c>
      <c r="M11" s="186">
        <f>'02.28 (v3)'!U13</f>
        <v>0</v>
      </c>
      <c r="N11" s="187">
        <f>'02.28 (v3)'!V13</f>
        <v>0</v>
      </c>
      <c r="O11" s="188">
        <f>'02.28 (v3)'!W13</f>
        <v>0</v>
      </c>
      <c r="P11" s="185"/>
      <c r="Q11" s="189"/>
      <c r="R11" s="450">
        <f>'02.28 (v3)'!Y13</f>
        <v>0</v>
      </c>
      <c r="S11" s="451"/>
      <c r="T11" s="451"/>
      <c r="U11" s="451"/>
      <c r="V11" s="451"/>
      <c r="W11" s="186" t="s">
        <v>12</v>
      </c>
      <c r="X11" s="186"/>
      <c r="Y11" s="186"/>
    </row>
    <row r="12" spans="1:27" s="190" customFormat="1" ht="26.25" hidden="1" customHeight="1" x14ac:dyDescent="0.25">
      <c r="A12" s="176">
        <f>'02.28 (v2)'!A14</f>
        <v>0</v>
      </c>
      <c r="B12" s="310">
        <f>'02.28 (v2)'!F14</f>
        <v>0</v>
      </c>
      <c r="C12" s="177">
        <f>'02.28 (v2)'!H14</f>
        <v>0</v>
      </c>
      <c r="D12" s="178"/>
      <c r="E12" s="179">
        <f t="shared" si="7"/>
        <v>0</v>
      </c>
      <c r="F12" s="180"/>
      <c r="G12" s="180"/>
      <c r="H12" s="181">
        <f t="shared" si="8"/>
        <v>0</v>
      </c>
      <c r="I12" s="317"/>
      <c r="J12" s="183">
        <f t="shared" si="11"/>
        <v>-90</v>
      </c>
      <c r="K12" s="184">
        <f>'02.28 (v3)'!X14</f>
        <v>0</v>
      </c>
      <c r="L12" s="185">
        <f>'02.28 (v3)'!T14</f>
        <v>0</v>
      </c>
      <c r="M12" s="186">
        <f>'02.28 (v3)'!U14</f>
        <v>0</v>
      </c>
      <c r="N12" s="187">
        <f>'02.28 (v3)'!V14</f>
        <v>0</v>
      </c>
      <c r="O12" s="188">
        <f>'02.28 (v3)'!W14</f>
        <v>0</v>
      </c>
      <c r="P12" s="185"/>
      <c r="Q12" s="189"/>
      <c r="R12" s="450">
        <f>'02.28 (v3)'!Y14</f>
        <v>0</v>
      </c>
      <c r="S12" s="451"/>
      <c r="T12" s="451"/>
      <c r="U12" s="451"/>
      <c r="V12" s="451"/>
      <c r="W12" s="186" t="s">
        <v>12</v>
      </c>
      <c r="X12" s="186"/>
      <c r="Y12" s="186"/>
    </row>
    <row r="13" spans="1:27" s="190" customFormat="1" ht="26.25" hidden="1" customHeight="1" x14ac:dyDescent="0.25">
      <c r="A13" s="176">
        <f>'02.28 (v2)'!A15</f>
        <v>0</v>
      </c>
      <c r="B13" s="310">
        <f>'02.28 (v2)'!F15</f>
        <v>0</v>
      </c>
      <c r="C13" s="177">
        <f>'02.28 (v2)'!H15</f>
        <v>0</v>
      </c>
      <c r="D13" s="178"/>
      <c r="E13" s="179">
        <f t="shared" si="7"/>
        <v>0</v>
      </c>
      <c r="F13" s="180"/>
      <c r="G13" s="180"/>
      <c r="H13" s="181">
        <f t="shared" si="8"/>
        <v>0</v>
      </c>
      <c r="I13" s="317"/>
      <c r="J13" s="183">
        <f t="shared" si="11"/>
        <v>-90</v>
      </c>
      <c r="K13" s="184">
        <f>'02.28 (v3)'!X15</f>
        <v>0</v>
      </c>
      <c r="L13" s="185">
        <f>'02.28 (v3)'!T15</f>
        <v>0</v>
      </c>
      <c r="M13" s="186">
        <f>'02.28 (v3)'!U15</f>
        <v>0</v>
      </c>
      <c r="N13" s="187">
        <f>'02.28 (v3)'!V15</f>
        <v>0</v>
      </c>
      <c r="O13" s="188">
        <f>'02.28 (v3)'!W15</f>
        <v>0</v>
      </c>
      <c r="P13" s="185"/>
      <c r="Q13" s="189"/>
      <c r="R13" s="450">
        <f>'02.28 (v3)'!Y15</f>
        <v>0</v>
      </c>
      <c r="S13" s="451"/>
      <c r="T13" s="451"/>
      <c r="U13" s="451"/>
      <c r="V13" s="451"/>
      <c r="W13" s="186" t="s">
        <v>12</v>
      </c>
      <c r="X13" s="186"/>
      <c r="Y13" s="186"/>
    </row>
    <row r="14" spans="1:27" s="190" customFormat="1" ht="26.25" hidden="1" customHeight="1" x14ac:dyDescent="0.25">
      <c r="A14" s="176">
        <f>'02.28 (v2)'!A16</f>
        <v>0</v>
      </c>
      <c r="B14" s="310">
        <f>'02.28 (v2)'!F16</f>
        <v>0</v>
      </c>
      <c r="C14" s="177">
        <f>'02.28 (v2)'!H16</f>
        <v>0</v>
      </c>
      <c r="D14" s="178"/>
      <c r="E14" s="179">
        <f t="shared" ref="E14" si="12">IF(ISBLANK(D14),0,(D14-C14+1))</f>
        <v>0</v>
      </c>
      <c r="F14" s="180"/>
      <c r="G14" s="180"/>
      <c r="H14" s="181">
        <f t="shared" ref="H14" si="13">E14-G14-F14</f>
        <v>0</v>
      </c>
      <c r="I14" s="317"/>
      <c r="J14" s="183">
        <f t="shared" ref="J14" si="14">IF(ISBLANK(I14),-90,(I14-SUM(L14:Q14,K14)))</f>
        <v>-90</v>
      </c>
      <c r="K14" s="184">
        <f>'02.28 (v3)'!X16</f>
        <v>0</v>
      </c>
      <c r="L14" s="185">
        <f>'02.28 (v3)'!T16</f>
        <v>0</v>
      </c>
      <c r="M14" s="186">
        <f>'02.28 (v3)'!U16</f>
        <v>0</v>
      </c>
      <c r="N14" s="187">
        <f>'02.28 (v3)'!V16</f>
        <v>0</v>
      </c>
      <c r="O14" s="188">
        <f>'02.28 (v3)'!W16</f>
        <v>0</v>
      </c>
      <c r="P14" s="185"/>
      <c r="Q14" s="189"/>
      <c r="R14" s="450">
        <f>'02.28 (v3)'!Y16</f>
        <v>0</v>
      </c>
      <c r="S14" s="451"/>
      <c r="T14" s="451"/>
      <c r="U14" s="451"/>
      <c r="V14" s="451"/>
      <c r="W14" s="186" t="s">
        <v>12</v>
      </c>
      <c r="X14" s="186"/>
      <c r="Y14" s="186"/>
    </row>
    <row r="15" spans="1:27" s="190" customFormat="1" ht="26.25" hidden="1" customHeight="1" x14ac:dyDescent="0.25">
      <c r="A15" s="176">
        <f>'02.28 (v2)'!A17</f>
        <v>0</v>
      </c>
      <c r="B15" s="310">
        <f>'02.28 (v2)'!F17</f>
        <v>0</v>
      </c>
      <c r="C15" s="177">
        <f>'02.28 (v2)'!H17</f>
        <v>0</v>
      </c>
      <c r="D15" s="178"/>
      <c r="E15" s="179">
        <f t="shared" si="7"/>
        <v>0</v>
      </c>
      <c r="F15" s="180"/>
      <c r="G15" s="180"/>
      <c r="H15" s="181">
        <f t="shared" si="8"/>
        <v>0</v>
      </c>
      <c r="I15" s="317"/>
      <c r="J15" s="183">
        <f t="shared" si="11"/>
        <v>-90</v>
      </c>
      <c r="K15" s="184">
        <f>'02.28 (v3)'!X17</f>
        <v>0</v>
      </c>
      <c r="L15" s="185">
        <f>'02.28 (v3)'!T17</f>
        <v>0</v>
      </c>
      <c r="M15" s="186">
        <f>'02.28 (v3)'!U17</f>
        <v>0</v>
      </c>
      <c r="N15" s="187">
        <f>'02.28 (v3)'!V17</f>
        <v>0</v>
      </c>
      <c r="O15" s="188">
        <f>'02.28 (v3)'!W17</f>
        <v>0</v>
      </c>
      <c r="P15" s="185"/>
      <c r="Q15" s="189"/>
      <c r="R15" s="450">
        <f>'02.28 (v3)'!Y17</f>
        <v>0</v>
      </c>
      <c r="S15" s="451"/>
      <c r="T15" s="451"/>
      <c r="U15" s="451"/>
      <c r="V15" s="451"/>
      <c r="W15" s="186" t="s">
        <v>12</v>
      </c>
      <c r="X15" s="186"/>
      <c r="Y15" s="186"/>
    </row>
    <row r="16" spans="1:27" s="190" customFormat="1" ht="26.25" hidden="1" customHeight="1" x14ac:dyDescent="0.25">
      <c r="A16" s="176">
        <f>'02.28 (v2)'!A18</f>
        <v>0</v>
      </c>
      <c r="B16" s="310">
        <f>'02.28 (v2)'!F18</f>
        <v>0</v>
      </c>
      <c r="C16" s="177">
        <f>'02.28 (v2)'!H18</f>
        <v>0</v>
      </c>
      <c r="D16" s="178"/>
      <c r="E16" s="179">
        <f t="shared" si="7"/>
        <v>0</v>
      </c>
      <c r="F16" s="180"/>
      <c r="G16" s="180"/>
      <c r="H16" s="181">
        <f t="shared" si="8"/>
        <v>0</v>
      </c>
      <c r="I16" s="317"/>
      <c r="J16" s="183">
        <f t="shared" si="11"/>
        <v>-90</v>
      </c>
      <c r="K16" s="184">
        <f>'02.28 (v3)'!X18</f>
        <v>0</v>
      </c>
      <c r="L16" s="185">
        <f>'02.28 (v3)'!T18</f>
        <v>0</v>
      </c>
      <c r="M16" s="186">
        <f>'02.28 (v3)'!U18</f>
        <v>0</v>
      </c>
      <c r="N16" s="187">
        <f>'02.28 (v3)'!V18</f>
        <v>0</v>
      </c>
      <c r="O16" s="188">
        <f>'02.28 (v3)'!W18</f>
        <v>0</v>
      </c>
      <c r="P16" s="185"/>
      <c r="Q16" s="189"/>
      <c r="R16" s="450">
        <f>'02.28 (v3)'!Y18</f>
        <v>0</v>
      </c>
      <c r="S16" s="451"/>
      <c r="T16" s="451"/>
      <c r="U16" s="451"/>
      <c r="V16" s="451"/>
      <c r="W16" s="186" t="s">
        <v>12</v>
      </c>
      <c r="X16" s="186"/>
      <c r="Y16" s="186"/>
    </row>
    <row r="17" spans="1:25" s="190" customFormat="1" ht="26.25" hidden="1" customHeight="1" x14ac:dyDescent="0.25">
      <c r="A17" s="176">
        <f>'02.28 (v2)'!A19</f>
        <v>0</v>
      </c>
      <c r="B17" s="310">
        <f>'02.28 (v2)'!F19</f>
        <v>0</v>
      </c>
      <c r="C17" s="177">
        <f>'02.28 (v2)'!H19</f>
        <v>0</v>
      </c>
      <c r="D17" s="178"/>
      <c r="E17" s="179">
        <f t="shared" si="7"/>
        <v>0</v>
      </c>
      <c r="F17" s="180"/>
      <c r="G17" s="180"/>
      <c r="H17" s="181">
        <f t="shared" si="8"/>
        <v>0</v>
      </c>
      <c r="I17" s="317"/>
      <c r="J17" s="183">
        <f t="shared" si="11"/>
        <v>-90</v>
      </c>
      <c r="K17" s="184">
        <f>'02.28 (v3)'!X19</f>
        <v>0</v>
      </c>
      <c r="L17" s="185">
        <f>'02.28 (v3)'!T19</f>
        <v>0</v>
      </c>
      <c r="M17" s="186">
        <f>'02.28 (v3)'!U19</f>
        <v>0</v>
      </c>
      <c r="N17" s="187">
        <f>'02.28 (v3)'!V19</f>
        <v>0</v>
      </c>
      <c r="O17" s="188">
        <f>'02.28 (v3)'!W19</f>
        <v>0</v>
      </c>
      <c r="P17" s="185"/>
      <c r="Q17" s="189"/>
      <c r="R17" s="450">
        <f>'02.28 (v3)'!Y19</f>
        <v>0</v>
      </c>
      <c r="S17" s="451"/>
      <c r="T17" s="451"/>
      <c r="U17" s="451"/>
      <c r="V17" s="451"/>
      <c r="W17" s="186" t="s">
        <v>12</v>
      </c>
      <c r="X17" s="186"/>
      <c r="Y17" s="186"/>
    </row>
    <row r="18" spans="1:25" s="190" customFormat="1" ht="26.25" hidden="1" customHeight="1" x14ac:dyDescent="0.25">
      <c r="A18" s="176">
        <f>'02.28 (v2)'!A20</f>
        <v>0</v>
      </c>
      <c r="B18" s="310">
        <f>'02.28 (v2)'!F20</f>
        <v>0</v>
      </c>
      <c r="C18" s="177">
        <f>'02.28 (v2)'!H20</f>
        <v>0</v>
      </c>
      <c r="D18" s="178"/>
      <c r="E18" s="179">
        <f t="shared" si="7"/>
        <v>0</v>
      </c>
      <c r="F18" s="180"/>
      <c r="G18" s="180"/>
      <c r="H18" s="181">
        <f t="shared" si="8"/>
        <v>0</v>
      </c>
      <c r="I18" s="317"/>
      <c r="J18" s="183">
        <f t="shared" si="11"/>
        <v>-90</v>
      </c>
      <c r="K18" s="184">
        <f>'02.28 (v3)'!X20</f>
        <v>0</v>
      </c>
      <c r="L18" s="185">
        <f>'02.28 (v3)'!T20</f>
        <v>0</v>
      </c>
      <c r="M18" s="186">
        <f>'02.28 (v3)'!U20</f>
        <v>0</v>
      </c>
      <c r="N18" s="187">
        <f>'02.28 (v3)'!V20</f>
        <v>0</v>
      </c>
      <c r="O18" s="188">
        <f>'02.28 (v3)'!W20</f>
        <v>0</v>
      </c>
      <c r="P18" s="185"/>
      <c r="Q18" s="189"/>
      <c r="R18" s="450">
        <f>'02.28 (v3)'!Y20</f>
        <v>0</v>
      </c>
      <c r="S18" s="451"/>
      <c r="T18" s="451"/>
      <c r="U18" s="451"/>
      <c r="V18" s="451"/>
      <c r="W18" s="186" t="s">
        <v>12</v>
      </c>
      <c r="X18" s="186"/>
      <c r="Y18" s="186"/>
    </row>
    <row r="19" spans="1:25" s="190" customFormat="1" ht="26.25" hidden="1" customHeight="1" x14ac:dyDescent="0.25">
      <c r="A19" s="176">
        <f>'02.28 (v2)'!A21</f>
        <v>0</v>
      </c>
      <c r="B19" s="310">
        <f>'02.28 (v2)'!F21</f>
        <v>0</v>
      </c>
      <c r="C19" s="177">
        <f>'02.28 (v2)'!H21</f>
        <v>0</v>
      </c>
      <c r="D19" s="178"/>
      <c r="E19" s="179">
        <f t="shared" si="7"/>
        <v>0</v>
      </c>
      <c r="F19" s="180"/>
      <c r="G19" s="180"/>
      <c r="H19" s="181">
        <f t="shared" si="8"/>
        <v>0</v>
      </c>
      <c r="I19" s="317"/>
      <c r="J19" s="183">
        <f t="shared" si="11"/>
        <v>-90</v>
      </c>
      <c r="K19" s="184">
        <f>'02.28 (v3)'!X21</f>
        <v>0</v>
      </c>
      <c r="L19" s="185">
        <f>'02.28 (v3)'!T21</f>
        <v>0</v>
      </c>
      <c r="M19" s="186">
        <f>'02.28 (v3)'!U21</f>
        <v>0</v>
      </c>
      <c r="N19" s="187">
        <f>'02.28 (v3)'!V21</f>
        <v>0</v>
      </c>
      <c r="O19" s="188">
        <f>'02.28 (v3)'!W21</f>
        <v>0</v>
      </c>
      <c r="P19" s="185"/>
      <c r="Q19" s="189"/>
      <c r="R19" s="450">
        <f>'02.28 (v3)'!Y21</f>
        <v>0</v>
      </c>
      <c r="S19" s="451"/>
      <c r="T19" s="451"/>
      <c r="U19" s="451"/>
      <c r="V19" s="451"/>
      <c r="W19" s="186" t="s">
        <v>12</v>
      </c>
      <c r="X19" s="186"/>
      <c r="Y19" s="186"/>
    </row>
    <row r="20" spans="1:25" s="190" customFormat="1" ht="26.25" hidden="1" customHeight="1" x14ac:dyDescent="0.25">
      <c r="A20" s="176">
        <f>'02.28 (v2)'!A22</f>
        <v>0</v>
      </c>
      <c r="B20" s="310">
        <f>'02.28 (v2)'!F22</f>
        <v>0</v>
      </c>
      <c r="C20" s="177">
        <f>'02.28 (v2)'!H22</f>
        <v>0</v>
      </c>
      <c r="D20" s="178"/>
      <c r="E20" s="179">
        <f t="shared" si="7"/>
        <v>0</v>
      </c>
      <c r="F20" s="180"/>
      <c r="G20" s="180"/>
      <c r="H20" s="181">
        <f t="shared" si="8"/>
        <v>0</v>
      </c>
      <c r="I20" s="317"/>
      <c r="J20" s="183">
        <f t="shared" si="11"/>
        <v>-90</v>
      </c>
      <c r="K20" s="184">
        <f>'02.28 (v3)'!X22</f>
        <v>0</v>
      </c>
      <c r="L20" s="185">
        <f>'02.28 (v3)'!T22</f>
        <v>0</v>
      </c>
      <c r="M20" s="186">
        <f>'02.28 (v3)'!U22</f>
        <v>0</v>
      </c>
      <c r="N20" s="187">
        <f>'02.28 (v3)'!V22</f>
        <v>0</v>
      </c>
      <c r="O20" s="188">
        <f>'02.28 (v3)'!W22</f>
        <v>0</v>
      </c>
      <c r="P20" s="185"/>
      <c r="Q20" s="189"/>
      <c r="R20" s="450">
        <f>'02.28 (v3)'!Y22</f>
        <v>0</v>
      </c>
      <c r="S20" s="451"/>
      <c r="T20" s="451"/>
      <c r="U20" s="451"/>
      <c r="V20" s="451"/>
      <c r="W20" s="186" t="s">
        <v>12</v>
      </c>
      <c r="X20" s="186"/>
      <c r="Y20" s="186"/>
    </row>
    <row r="21" spans="1:25" s="190" customFormat="1" ht="26.25" hidden="1" customHeight="1" x14ac:dyDescent="0.25">
      <c r="A21" s="176">
        <f>'02.28 (v2)'!A23</f>
        <v>0</v>
      </c>
      <c r="B21" s="310">
        <f>'02.28 (v2)'!F23</f>
        <v>0</v>
      </c>
      <c r="C21" s="177">
        <f>'02.28 (v2)'!H23</f>
        <v>0</v>
      </c>
      <c r="D21" s="178"/>
      <c r="E21" s="179">
        <f t="shared" si="7"/>
        <v>0</v>
      </c>
      <c r="F21" s="180"/>
      <c r="G21" s="180"/>
      <c r="H21" s="181">
        <f t="shared" si="8"/>
        <v>0</v>
      </c>
      <c r="I21" s="317"/>
      <c r="J21" s="183">
        <f t="shared" si="11"/>
        <v>-90</v>
      </c>
      <c r="K21" s="184">
        <f>'02.28 (v3)'!X23</f>
        <v>0</v>
      </c>
      <c r="L21" s="185">
        <f>'02.28 (v3)'!T23</f>
        <v>0</v>
      </c>
      <c r="M21" s="186">
        <f>'02.28 (v3)'!U23</f>
        <v>0</v>
      </c>
      <c r="N21" s="187">
        <f>'02.28 (v3)'!V23</f>
        <v>0</v>
      </c>
      <c r="O21" s="188">
        <f>'02.28 (v3)'!W23</f>
        <v>0</v>
      </c>
      <c r="P21" s="185"/>
      <c r="Q21" s="189"/>
      <c r="R21" s="450">
        <f>'02.28 (v3)'!Y23</f>
        <v>0</v>
      </c>
      <c r="S21" s="451"/>
      <c r="T21" s="451"/>
      <c r="U21" s="451"/>
      <c r="V21" s="451"/>
      <c r="W21" s="186" t="s">
        <v>12</v>
      </c>
      <c r="X21" s="186"/>
      <c r="Y21" s="186"/>
    </row>
    <row r="22" spans="1:25" s="190" customFormat="1" ht="26.25" hidden="1" customHeight="1" x14ac:dyDescent="0.25">
      <c r="A22" s="176">
        <f>'02.28 (v2)'!A24</f>
        <v>0</v>
      </c>
      <c r="B22" s="310">
        <f>'02.28 (v2)'!F24</f>
        <v>0</v>
      </c>
      <c r="C22" s="177">
        <f>'02.28 (v2)'!H24</f>
        <v>0</v>
      </c>
      <c r="D22" s="178"/>
      <c r="E22" s="179">
        <f t="shared" si="7"/>
        <v>0</v>
      </c>
      <c r="F22" s="180"/>
      <c r="G22" s="180"/>
      <c r="H22" s="181">
        <f t="shared" si="8"/>
        <v>0</v>
      </c>
      <c r="I22" s="317"/>
      <c r="J22" s="183">
        <f t="shared" si="11"/>
        <v>-90</v>
      </c>
      <c r="K22" s="184">
        <f>'02.28 (v3)'!X24</f>
        <v>0</v>
      </c>
      <c r="L22" s="185">
        <f>'02.28 (v3)'!T24</f>
        <v>0</v>
      </c>
      <c r="M22" s="186">
        <f>'02.28 (v3)'!U24</f>
        <v>0</v>
      </c>
      <c r="N22" s="187">
        <f>'02.28 (v3)'!V24</f>
        <v>0</v>
      </c>
      <c r="O22" s="188">
        <f>'02.28 (v3)'!W24</f>
        <v>0</v>
      </c>
      <c r="P22" s="185"/>
      <c r="Q22" s="189"/>
      <c r="R22" s="450">
        <f>'02.28 (v3)'!Y24</f>
        <v>0</v>
      </c>
      <c r="S22" s="451"/>
      <c r="T22" s="451"/>
      <c r="U22" s="451"/>
      <c r="V22" s="451"/>
      <c r="W22" s="186" t="s">
        <v>12</v>
      </c>
      <c r="X22" s="186"/>
      <c r="Y22" s="186"/>
    </row>
    <row r="23" spans="1:25" s="190" customFormat="1" ht="26.25" hidden="1" customHeight="1" x14ac:dyDescent="0.25">
      <c r="A23" s="176">
        <f>'02.28 (v2)'!A25</f>
        <v>0</v>
      </c>
      <c r="B23" s="310">
        <f>'02.28 (v2)'!F25</f>
        <v>0</v>
      </c>
      <c r="C23" s="177">
        <f>'02.28 (v2)'!H25</f>
        <v>0</v>
      </c>
      <c r="D23" s="178"/>
      <c r="E23" s="179">
        <f t="shared" si="7"/>
        <v>0</v>
      </c>
      <c r="F23" s="180"/>
      <c r="G23" s="180"/>
      <c r="H23" s="181">
        <f t="shared" si="8"/>
        <v>0</v>
      </c>
      <c r="I23" s="317"/>
      <c r="J23" s="183">
        <f t="shared" si="11"/>
        <v>-90</v>
      </c>
      <c r="K23" s="184">
        <f>'02.28 (v3)'!X25</f>
        <v>0</v>
      </c>
      <c r="L23" s="185">
        <f>'02.28 (v3)'!T25</f>
        <v>0</v>
      </c>
      <c r="M23" s="186">
        <f>'02.28 (v3)'!U25</f>
        <v>0</v>
      </c>
      <c r="N23" s="187">
        <f>'02.28 (v3)'!V25</f>
        <v>0</v>
      </c>
      <c r="O23" s="188">
        <f>'02.28 (v3)'!W25</f>
        <v>0</v>
      </c>
      <c r="P23" s="185"/>
      <c r="Q23" s="189"/>
      <c r="R23" s="450">
        <f>'02.28 (v3)'!Y25</f>
        <v>0</v>
      </c>
      <c r="S23" s="451"/>
      <c r="T23" s="451"/>
      <c r="U23" s="451"/>
      <c r="V23" s="451"/>
      <c r="W23" s="186" t="s">
        <v>12</v>
      </c>
      <c r="X23" s="186"/>
      <c r="Y23" s="186"/>
    </row>
    <row r="24" spans="1:25" s="190" customFormat="1" ht="26.25" hidden="1" customHeight="1" x14ac:dyDescent="0.25">
      <c r="A24" s="176">
        <f>'02.28 (v2)'!A26</f>
        <v>0</v>
      </c>
      <c r="B24" s="310">
        <f>'02.28 (v2)'!F26</f>
        <v>0</v>
      </c>
      <c r="C24" s="177">
        <f>'02.28 (v2)'!H26</f>
        <v>0</v>
      </c>
      <c r="D24" s="178"/>
      <c r="E24" s="179">
        <f t="shared" si="7"/>
        <v>0</v>
      </c>
      <c r="F24" s="180"/>
      <c r="G24" s="180"/>
      <c r="H24" s="181">
        <f t="shared" si="8"/>
        <v>0</v>
      </c>
      <c r="I24" s="317"/>
      <c r="J24" s="183">
        <f t="shared" si="11"/>
        <v>-90</v>
      </c>
      <c r="K24" s="184">
        <f>'02.28 (v3)'!X26</f>
        <v>0</v>
      </c>
      <c r="L24" s="185">
        <f>'02.28 (v3)'!T26</f>
        <v>0</v>
      </c>
      <c r="M24" s="186">
        <f>'02.28 (v3)'!U26</f>
        <v>0</v>
      </c>
      <c r="N24" s="187">
        <f>'02.28 (v3)'!V26</f>
        <v>0</v>
      </c>
      <c r="O24" s="188">
        <f>'02.28 (v3)'!W26</f>
        <v>0</v>
      </c>
      <c r="P24" s="185"/>
      <c r="Q24" s="189"/>
      <c r="R24" s="450">
        <f>'02.28 (v3)'!Y26</f>
        <v>0</v>
      </c>
      <c r="S24" s="451"/>
      <c r="T24" s="451"/>
      <c r="U24" s="451"/>
      <c r="V24" s="451"/>
      <c r="W24" s="186" t="s">
        <v>12</v>
      </c>
      <c r="X24" s="186"/>
      <c r="Y24" s="186"/>
    </row>
    <row r="25" spans="1:25" s="190" customFormat="1" ht="26.25" hidden="1" customHeight="1" x14ac:dyDescent="0.25">
      <c r="A25" s="176">
        <f>'02.28 (v2)'!A27</f>
        <v>0</v>
      </c>
      <c r="B25" s="310">
        <f>'02.28 (v2)'!F27</f>
        <v>0</v>
      </c>
      <c r="C25" s="177">
        <f>'02.28 (v2)'!H27</f>
        <v>0</v>
      </c>
      <c r="D25" s="178"/>
      <c r="E25" s="179">
        <f t="shared" si="7"/>
        <v>0</v>
      </c>
      <c r="F25" s="180"/>
      <c r="G25" s="180"/>
      <c r="H25" s="181">
        <f t="shared" si="8"/>
        <v>0</v>
      </c>
      <c r="I25" s="317"/>
      <c r="J25" s="183">
        <f t="shared" si="11"/>
        <v>-90</v>
      </c>
      <c r="K25" s="184">
        <f>'02.28 (v3)'!X27</f>
        <v>0</v>
      </c>
      <c r="L25" s="185">
        <f>'02.28 (v3)'!T27</f>
        <v>0</v>
      </c>
      <c r="M25" s="186">
        <f>'02.28 (v3)'!U27</f>
        <v>0</v>
      </c>
      <c r="N25" s="187">
        <f>'02.28 (v3)'!V27</f>
        <v>0</v>
      </c>
      <c r="O25" s="188">
        <f>'02.28 (v3)'!W27</f>
        <v>0</v>
      </c>
      <c r="P25" s="185"/>
      <c r="Q25" s="189"/>
      <c r="R25" s="450">
        <f>'02.28 (v3)'!Y27</f>
        <v>0</v>
      </c>
      <c r="S25" s="451"/>
      <c r="T25" s="451"/>
      <c r="U25" s="451"/>
      <c r="V25" s="451"/>
      <c r="W25" s="186" t="s">
        <v>12</v>
      </c>
      <c r="X25" s="186"/>
      <c r="Y25" s="186"/>
    </row>
    <row r="26" spans="1:25" s="190" customFormat="1" ht="26.25" hidden="1" customHeight="1" x14ac:dyDescent="0.25">
      <c r="A26" s="176">
        <f>'02.28 (v2)'!A28</f>
        <v>0</v>
      </c>
      <c r="B26" s="310">
        <f>'02.28 (v2)'!F28</f>
        <v>0</v>
      </c>
      <c r="C26" s="177">
        <f>'02.28 (v2)'!H28</f>
        <v>0</v>
      </c>
      <c r="D26" s="178"/>
      <c r="E26" s="179">
        <f t="shared" si="7"/>
        <v>0</v>
      </c>
      <c r="F26" s="180"/>
      <c r="G26" s="180"/>
      <c r="H26" s="181">
        <f t="shared" si="8"/>
        <v>0</v>
      </c>
      <c r="I26" s="317"/>
      <c r="J26" s="183">
        <f t="shared" si="11"/>
        <v>-90</v>
      </c>
      <c r="K26" s="184">
        <f>'02.28 (v3)'!X28</f>
        <v>0</v>
      </c>
      <c r="L26" s="185">
        <f>'02.28 (v3)'!T28</f>
        <v>0</v>
      </c>
      <c r="M26" s="186">
        <f>'02.28 (v3)'!U28</f>
        <v>0</v>
      </c>
      <c r="N26" s="187">
        <f>'02.28 (v3)'!V28</f>
        <v>0</v>
      </c>
      <c r="O26" s="188">
        <f>'02.28 (v3)'!W28</f>
        <v>0</v>
      </c>
      <c r="P26" s="185"/>
      <c r="Q26" s="189"/>
      <c r="R26" s="450">
        <f>'02.28 (v3)'!Y28</f>
        <v>0</v>
      </c>
      <c r="S26" s="451"/>
      <c r="T26" s="451"/>
      <c r="U26" s="451"/>
      <c r="V26" s="451"/>
      <c r="W26" s="186" t="s">
        <v>12</v>
      </c>
      <c r="X26" s="186"/>
      <c r="Y26" s="186"/>
    </row>
    <row r="27" spans="1:25" s="190" customFormat="1" ht="26.25" hidden="1" customHeight="1" x14ac:dyDescent="0.25">
      <c r="A27" s="176">
        <f>'02.28 (v2)'!A29</f>
        <v>0</v>
      </c>
      <c r="B27" s="310">
        <f>'02.28 (v2)'!F29</f>
        <v>0</v>
      </c>
      <c r="C27" s="177">
        <f>'02.28 (v2)'!H29</f>
        <v>0</v>
      </c>
      <c r="D27" s="178"/>
      <c r="E27" s="179">
        <f t="shared" si="7"/>
        <v>0</v>
      </c>
      <c r="F27" s="180"/>
      <c r="G27" s="180"/>
      <c r="H27" s="181">
        <f t="shared" si="8"/>
        <v>0</v>
      </c>
      <c r="I27" s="317"/>
      <c r="J27" s="183">
        <f t="shared" si="11"/>
        <v>-90</v>
      </c>
      <c r="K27" s="184">
        <f>'02.28 (v3)'!X29</f>
        <v>0</v>
      </c>
      <c r="L27" s="185">
        <f>'02.28 (v3)'!T29</f>
        <v>0</v>
      </c>
      <c r="M27" s="186">
        <f>'02.28 (v3)'!U29</f>
        <v>0</v>
      </c>
      <c r="N27" s="187">
        <f>'02.28 (v3)'!V29</f>
        <v>0</v>
      </c>
      <c r="O27" s="188">
        <f>'02.28 (v3)'!W29</f>
        <v>0</v>
      </c>
      <c r="P27" s="185"/>
      <c r="Q27" s="189"/>
      <c r="R27" s="450">
        <f>'02.28 (v3)'!Y29</f>
        <v>0</v>
      </c>
      <c r="S27" s="451"/>
      <c r="T27" s="451"/>
      <c r="U27" s="451"/>
      <c r="V27" s="451"/>
      <c r="W27" s="186" t="s">
        <v>12</v>
      </c>
      <c r="X27" s="186"/>
      <c r="Y27" s="186"/>
    </row>
    <row r="28" spans="1:25" s="190" customFormat="1" ht="26.25" hidden="1" customHeight="1" x14ac:dyDescent="0.25">
      <c r="A28" s="176">
        <f>'02.28 (v2)'!A30</f>
        <v>0</v>
      </c>
      <c r="B28" s="310">
        <f>'02.28 (v2)'!F30</f>
        <v>0</v>
      </c>
      <c r="C28" s="177">
        <f>'02.28 (v2)'!H30</f>
        <v>0</v>
      </c>
      <c r="D28" s="178"/>
      <c r="E28" s="179">
        <f t="shared" si="7"/>
        <v>0</v>
      </c>
      <c r="F28" s="180"/>
      <c r="G28" s="180"/>
      <c r="H28" s="181">
        <f t="shared" si="8"/>
        <v>0</v>
      </c>
      <c r="I28" s="317"/>
      <c r="J28" s="183">
        <f t="shared" si="11"/>
        <v>-90</v>
      </c>
      <c r="K28" s="184">
        <f>'02.28 (v3)'!X30</f>
        <v>0</v>
      </c>
      <c r="L28" s="185">
        <f>'02.28 (v3)'!T30</f>
        <v>0</v>
      </c>
      <c r="M28" s="186">
        <f>'02.28 (v3)'!U30</f>
        <v>0</v>
      </c>
      <c r="N28" s="187">
        <f>'02.28 (v3)'!V30</f>
        <v>0</v>
      </c>
      <c r="O28" s="188">
        <f>'02.28 (v3)'!W30</f>
        <v>0</v>
      </c>
      <c r="P28" s="185"/>
      <c r="Q28" s="189"/>
      <c r="R28" s="450">
        <f>'02.28 (v3)'!Y30</f>
        <v>0</v>
      </c>
      <c r="S28" s="451"/>
      <c r="T28" s="451"/>
      <c r="U28" s="451"/>
      <c r="V28" s="451"/>
      <c r="W28" s="186" t="s">
        <v>12</v>
      </c>
      <c r="X28" s="186"/>
      <c r="Y28" s="186"/>
    </row>
    <row r="29" spans="1:25" s="190" customFormat="1" ht="26.25" hidden="1" customHeight="1" x14ac:dyDescent="0.25">
      <c r="A29" s="176">
        <f>'02.28 (v2)'!A31</f>
        <v>0</v>
      </c>
      <c r="B29" s="310">
        <f>'02.28 (v2)'!F31</f>
        <v>0</v>
      </c>
      <c r="C29" s="177">
        <f>'02.28 (v2)'!H31</f>
        <v>0</v>
      </c>
      <c r="D29" s="178"/>
      <c r="E29" s="179">
        <f t="shared" si="7"/>
        <v>0</v>
      </c>
      <c r="F29" s="180"/>
      <c r="G29" s="180"/>
      <c r="H29" s="181">
        <f t="shared" si="8"/>
        <v>0</v>
      </c>
      <c r="I29" s="317"/>
      <c r="J29" s="183">
        <f t="shared" si="11"/>
        <v>-90</v>
      </c>
      <c r="K29" s="184">
        <f>'02.28 (v3)'!X31</f>
        <v>0</v>
      </c>
      <c r="L29" s="185">
        <f>'02.28 (v3)'!T31</f>
        <v>0</v>
      </c>
      <c r="M29" s="186">
        <f>'02.28 (v3)'!U31</f>
        <v>0</v>
      </c>
      <c r="N29" s="187">
        <f>'02.28 (v3)'!V31</f>
        <v>0</v>
      </c>
      <c r="O29" s="188">
        <f>'02.28 (v3)'!W31</f>
        <v>0</v>
      </c>
      <c r="P29" s="185"/>
      <c r="Q29" s="189"/>
      <c r="R29" s="450">
        <f>'02.28 (v3)'!Y31</f>
        <v>0</v>
      </c>
      <c r="S29" s="451"/>
      <c r="T29" s="451"/>
      <c r="U29" s="451"/>
      <c r="V29" s="451"/>
      <c r="W29" s="186" t="s">
        <v>12</v>
      </c>
      <c r="X29" s="186"/>
      <c r="Y29" s="186"/>
    </row>
    <row r="30" spans="1:25" s="190" customFormat="1" ht="26.25" hidden="1" customHeight="1" x14ac:dyDescent="0.25">
      <c r="A30" s="176">
        <f>'02.28 (v2)'!A32</f>
        <v>0</v>
      </c>
      <c r="B30" s="310">
        <f>'02.28 (v2)'!F32</f>
        <v>0</v>
      </c>
      <c r="C30" s="177">
        <f>'02.28 (v2)'!H32</f>
        <v>0</v>
      </c>
      <c r="D30" s="178"/>
      <c r="E30" s="179">
        <f t="shared" si="7"/>
        <v>0</v>
      </c>
      <c r="F30" s="180"/>
      <c r="G30" s="180"/>
      <c r="H30" s="181">
        <f t="shared" si="8"/>
        <v>0</v>
      </c>
      <c r="I30" s="317"/>
      <c r="J30" s="183">
        <f t="shared" si="11"/>
        <v>-90</v>
      </c>
      <c r="K30" s="184">
        <f>'02.28 (v3)'!X32</f>
        <v>0</v>
      </c>
      <c r="L30" s="185">
        <f>'02.28 (v3)'!T32</f>
        <v>0</v>
      </c>
      <c r="M30" s="186">
        <f>'02.28 (v3)'!U32</f>
        <v>0</v>
      </c>
      <c r="N30" s="187">
        <f>'02.28 (v3)'!V32</f>
        <v>0</v>
      </c>
      <c r="O30" s="188">
        <f>'02.28 (v3)'!W32</f>
        <v>0</v>
      </c>
      <c r="P30" s="185"/>
      <c r="Q30" s="189"/>
      <c r="R30" s="450">
        <f>'02.28 (v3)'!Y32</f>
        <v>0</v>
      </c>
      <c r="S30" s="451"/>
      <c r="T30" s="451"/>
      <c r="U30" s="451"/>
      <c r="V30" s="451"/>
      <c r="W30" s="186" t="s">
        <v>12</v>
      </c>
      <c r="X30" s="186"/>
      <c r="Y30" s="186"/>
    </row>
    <row r="31" spans="1:25" s="190" customFormat="1" ht="26.25" hidden="1" customHeight="1" x14ac:dyDescent="0.25">
      <c r="A31" s="176">
        <f>'02.28 (v2)'!A33</f>
        <v>0</v>
      </c>
      <c r="B31" s="310">
        <f>'02.28 (v2)'!F33</f>
        <v>0</v>
      </c>
      <c r="C31" s="177">
        <f>'02.28 (v2)'!H33</f>
        <v>0</v>
      </c>
      <c r="D31" s="178"/>
      <c r="E31" s="179">
        <f t="shared" si="7"/>
        <v>0</v>
      </c>
      <c r="F31" s="180"/>
      <c r="G31" s="180"/>
      <c r="H31" s="181">
        <f t="shared" si="8"/>
        <v>0</v>
      </c>
      <c r="I31" s="317"/>
      <c r="J31" s="183">
        <f t="shared" si="11"/>
        <v>-90</v>
      </c>
      <c r="K31" s="184">
        <f>'02.28 (v3)'!X33</f>
        <v>0</v>
      </c>
      <c r="L31" s="185">
        <f>'02.28 (v3)'!T33</f>
        <v>0</v>
      </c>
      <c r="M31" s="186">
        <f>'02.28 (v3)'!U33</f>
        <v>0</v>
      </c>
      <c r="N31" s="187">
        <f>'02.28 (v3)'!V33</f>
        <v>0</v>
      </c>
      <c r="O31" s="188">
        <f>'02.28 (v3)'!W33</f>
        <v>0</v>
      </c>
      <c r="P31" s="185"/>
      <c r="Q31" s="189"/>
      <c r="R31" s="450">
        <f>'02.28 (v3)'!Y33</f>
        <v>0</v>
      </c>
      <c r="S31" s="451"/>
      <c r="T31" s="451"/>
      <c r="U31" s="451"/>
      <c r="V31" s="451"/>
      <c r="W31" s="186" t="s">
        <v>12</v>
      </c>
      <c r="X31" s="186"/>
      <c r="Y31" s="186"/>
    </row>
    <row r="32" spans="1:25" s="190" customFormat="1" ht="26.25" hidden="1" customHeight="1" x14ac:dyDescent="0.25">
      <c r="A32" s="176">
        <f>'02.28 (v2)'!A34</f>
        <v>0</v>
      </c>
      <c r="B32" s="310">
        <f>'02.28 (v2)'!F34</f>
        <v>0</v>
      </c>
      <c r="C32" s="177">
        <f>'02.28 (v2)'!H34</f>
        <v>0</v>
      </c>
      <c r="D32" s="178"/>
      <c r="E32" s="179">
        <f t="shared" si="7"/>
        <v>0</v>
      </c>
      <c r="F32" s="180"/>
      <c r="G32" s="180"/>
      <c r="H32" s="181">
        <f t="shared" si="8"/>
        <v>0</v>
      </c>
      <c r="I32" s="317"/>
      <c r="J32" s="183">
        <f t="shared" si="11"/>
        <v>-90</v>
      </c>
      <c r="K32" s="184">
        <f>'02.28 (v3)'!X34</f>
        <v>0</v>
      </c>
      <c r="L32" s="185">
        <f>'02.28 (v3)'!T34</f>
        <v>0</v>
      </c>
      <c r="M32" s="186">
        <f>'02.28 (v3)'!U34</f>
        <v>0</v>
      </c>
      <c r="N32" s="187">
        <f>'02.28 (v3)'!V34</f>
        <v>0</v>
      </c>
      <c r="O32" s="188">
        <f>'02.28 (v3)'!W34</f>
        <v>0</v>
      </c>
      <c r="P32" s="185"/>
      <c r="Q32" s="189"/>
      <c r="R32" s="450">
        <f>'02.28 (v3)'!Y34</f>
        <v>0</v>
      </c>
      <c r="S32" s="451"/>
      <c r="T32" s="451"/>
      <c r="U32" s="451"/>
      <c r="V32" s="451"/>
      <c r="W32" s="186" t="s">
        <v>12</v>
      </c>
      <c r="X32" s="186"/>
      <c r="Y32" s="186"/>
    </row>
    <row r="33" spans="1:26" s="190" customFormat="1" ht="26.25" hidden="1" customHeight="1" x14ac:dyDescent="0.25">
      <c r="A33" s="176">
        <f>'02.28 (v2)'!A35</f>
        <v>0</v>
      </c>
      <c r="B33" s="310">
        <f>'02.28 (v2)'!F35</f>
        <v>0</v>
      </c>
      <c r="C33" s="177">
        <f>'02.28 (v2)'!H35</f>
        <v>0</v>
      </c>
      <c r="D33" s="178"/>
      <c r="E33" s="179">
        <f t="shared" si="7"/>
        <v>0</v>
      </c>
      <c r="F33" s="180"/>
      <c r="G33" s="180"/>
      <c r="H33" s="181">
        <f t="shared" si="8"/>
        <v>0</v>
      </c>
      <c r="I33" s="317"/>
      <c r="J33" s="183">
        <f t="shared" si="11"/>
        <v>-90</v>
      </c>
      <c r="K33" s="184">
        <f>'02.28 (v3)'!X35</f>
        <v>0</v>
      </c>
      <c r="L33" s="185">
        <f>'02.28 (v3)'!T35</f>
        <v>0</v>
      </c>
      <c r="M33" s="186">
        <f>'02.28 (v3)'!U35</f>
        <v>0</v>
      </c>
      <c r="N33" s="187">
        <f>'02.28 (v3)'!V35</f>
        <v>0</v>
      </c>
      <c r="O33" s="188">
        <f>'02.28 (v3)'!W35</f>
        <v>0</v>
      </c>
      <c r="P33" s="185"/>
      <c r="Q33" s="189"/>
      <c r="R33" s="450">
        <f>'02.28 (v3)'!Y35</f>
        <v>0</v>
      </c>
      <c r="S33" s="451"/>
      <c r="T33" s="451"/>
      <c r="U33" s="451"/>
      <c r="V33" s="451"/>
      <c r="W33" s="186" t="s">
        <v>12</v>
      </c>
      <c r="X33" s="186"/>
      <c r="Y33" s="186"/>
    </row>
    <row r="34" spans="1:26" s="190" customFormat="1" ht="26.25" hidden="1" customHeight="1" x14ac:dyDescent="0.25">
      <c r="A34" s="176">
        <f>'02.28 (v2)'!A36</f>
        <v>0</v>
      </c>
      <c r="B34" s="310">
        <f>'02.28 (v2)'!F36</f>
        <v>0</v>
      </c>
      <c r="C34" s="177">
        <f>'02.28 (v2)'!H36</f>
        <v>0</v>
      </c>
      <c r="D34" s="178"/>
      <c r="E34" s="179">
        <f t="shared" si="7"/>
        <v>0</v>
      </c>
      <c r="F34" s="180"/>
      <c r="G34" s="180"/>
      <c r="H34" s="181">
        <f t="shared" si="8"/>
        <v>0</v>
      </c>
      <c r="I34" s="317"/>
      <c r="J34" s="183">
        <f t="shared" si="11"/>
        <v>-90</v>
      </c>
      <c r="K34" s="184">
        <f>'02.28 (v3)'!X36</f>
        <v>0</v>
      </c>
      <c r="L34" s="185">
        <f>'02.28 (v3)'!T36</f>
        <v>0</v>
      </c>
      <c r="M34" s="186">
        <f>'02.28 (v3)'!U36</f>
        <v>0</v>
      </c>
      <c r="N34" s="187">
        <f>'02.28 (v3)'!V36</f>
        <v>0</v>
      </c>
      <c r="O34" s="188">
        <f>'02.28 (v3)'!W36</f>
        <v>0</v>
      </c>
      <c r="P34" s="185"/>
      <c r="Q34" s="189"/>
      <c r="R34" s="450">
        <f>'02.28 (v3)'!Y36</f>
        <v>0</v>
      </c>
      <c r="S34" s="451"/>
      <c r="T34" s="451"/>
      <c r="U34" s="451"/>
      <c r="V34" s="451"/>
      <c r="W34" s="186" t="s">
        <v>12</v>
      </c>
      <c r="X34" s="186"/>
      <c r="Y34" s="186"/>
    </row>
    <row r="35" spans="1:26" s="190" customFormat="1" ht="26.25" hidden="1" customHeight="1" x14ac:dyDescent="0.25">
      <c r="A35" s="176">
        <f>'02.28 (v2)'!A37</f>
        <v>0</v>
      </c>
      <c r="B35" s="310">
        <f>'02.28 (v2)'!F37</f>
        <v>0</v>
      </c>
      <c r="C35" s="177">
        <f>'02.28 (v2)'!H37</f>
        <v>0</v>
      </c>
      <c r="D35" s="178"/>
      <c r="E35" s="179">
        <f t="shared" si="7"/>
        <v>0</v>
      </c>
      <c r="F35" s="180"/>
      <c r="G35" s="180"/>
      <c r="H35" s="181">
        <f t="shared" si="8"/>
        <v>0</v>
      </c>
      <c r="I35" s="317"/>
      <c r="J35" s="183">
        <f t="shared" si="11"/>
        <v>-90</v>
      </c>
      <c r="K35" s="184">
        <f>'02.28 (v3)'!X37</f>
        <v>0</v>
      </c>
      <c r="L35" s="185">
        <f>'02.28 (v3)'!T37</f>
        <v>0</v>
      </c>
      <c r="M35" s="186">
        <f>'02.28 (v3)'!U37</f>
        <v>0</v>
      </c>
      <c r="N35" s="187">
        <f>'02.28 (v3)'!V37</f>
        <v>0</v>
      </c>
      <c r="O35" s="188">
        <f>'02.28 (v3)'!W37</f>
        <v>0</v>
      </c>
      <c r="P35" s="185"/>
      <c r="Q35" s="189"/>
      <c r="R35" s="450">
        <f>'02.28 (v3)'!Y37</f>
        <v>0</v>
      </c>
      <c r="S35" s="451"/>
      <c r="T35" s="451"/>
      <c r="U35" s="451"/>
      <c r="V35" s="451"/>
      <c r="W35" s="186" t="s">
        <v>12</v>
      </c>
      <c r="X35" s="186"/>
      <c r="Y35" s="186"/>
    </row>
    <row r="36" spans="1:26" s="190" customFormat="1" ht="26.25" hidden="1" customHeight="1" x14ac:dyDescent="0.25">
      <c r="A36" s="176">
        <f>'02.28 (v2)'!A38</f>
        <v>0</v>
      </c>
      <c r="B36" s="310">
        <f>'02.28 (v2)'!F38</f>
        <v>0</v>
      </c>
      <c r="C36" s="177">
        <f>'02.28 (v2)'!H38</f>
        <v>0</v>
      </c>
      <c r="D36" s="178"/>
      <c r="E36" s="179">
        <f t="shared" si="7"/>
        <v>0</v>
      </c>
      <c r="F36" s="180"/>
      <c r="G36" s="180"/>
      <c r="H36" s="181">
        <f t="shared" si="8"/>
        <v>0</v>
      </c>
      <c r="I36" s="317"/>
      <c r="J36" s="183">
        <f t="shared" si="11"/>
        <v>-90</v>
      </c>
      <c r="K36" s="184">
        <f>'02.28 (v3)'!X38</f>
        <v>0</v>
      </c>
      <c r="L36" s="185">
        <f>'02.28 (v3)'!T38</f>
        <v>0</v>
      </c>
      <c r="M36" s="186">
        <f>'02.28 (v3)'!U38</f>
        <v>0</v>
      </c>
      <c r="N36" s="187">
        <f>'02.28 (v3)'!V38</f>
        <v>0</v>
      </c>
      <c r="O36" s="188">
        <f>'02.28 (v3)'!W38</f>
        <v>0</v>
      </c>
      <c r="P36" s="185"/>
      <c r="Q36" s="189"/>
      <c r="R36" s="450">
        <f>'02.28 (v3)'!Y38</f>
        <v>0</v>
      </c>
      <c r="S36" s="451"/>
      <c r="T36" s="451"/>
      <c r="U36" s="451"/>
      <c r="V36" s="451"/>
      <c r="W36" s="186" t="s">
        <v>12</v>
      </c>
      <c r="X36" s="186"/>
      <c r="Y36" s="186"/>
    </row>
    <row r="37" spans="1:26" s="190" customFormat="1" ht="26.25" hidden="1" customHeight="1" x14ac:dyDescent="0.25">
      <c r="A37" s="73">
        <v>0.41666666666666669</v>
      </c>
      <c r="B37" s="77" t="str">
        <f>'02.28 (v2)'!F39</f>
        <v>Joy</v>
      </c>
      <c r="C37" s="79" t="s">
        <v>12</v>
      </c>
      <c r="D37" s="80" t="s">
        <v>12</v>
      </c>
      <c r="E37" s="179" t="s">
        <v>12</v>
      </c>
      <c r="F37" s="180" t="s">
        <v>12</v>
      </c>
      <c r="G37" s="180" t="s">
        <v>12</v>
      </c>
      <c r="H37" s="181" t="s">
        <v>12</v>
      </c>
      <c r="I37" s="182" t="s">
        <v>12</v>
      </c>
      <c r="J37" s="183" t="e">
        <f t="shared" si="11"/>
        <v>#VALUE!</v>
      </c>
      <c r="K37" s="311" t="s">
        <v>12</v>
      </c>
      <c r="L37" s="312" t="s">
        <v>12</v>
      </c>
      <c r="M37" s="313" t="s">
        <v>12</v>
      </c>
      <c r="N37" s="314" t="s">
        <v>12</v>
      </c>
      <c r="O37" s="315" t="s">
        <v>12</v>
      </c>
      <c r="P37" s="312" t="s">
        <v>12</v>
      </c>
      <c r="Q37" s="316" t="s">
        <v>12</v>
      </c>
      <c r="R37" s="458" t="str">
        <f>'02.28 (v3)'!Y39</f>
        <v>Group A, Lunches, 
No Photos</v>
      </c>
      <c r="S37" s="459"/>
      <c r="T37" s="459"/>
      <c r="U37" s="459"/>
      <c r="V37" s="459"/>
      <c r="W37" s="313" t="s">
        <v>12</v>
      </c>
      <c r="X37" s="313" t="s">
        <v>12</v>
      </c>
      <c r="Y37" s="313" t="s">
        <v>12</v>
      </c>
    </row>
    <row r="38" spans="1:26" s="190" customFormat="1" ht="26.25" hidden="1" customHeight="1" x14ac:dyDescent="0.25">
      <c r="A38" s="86" t="s">
        <v>39</v>
      </c>
      <c r="B38" s="91" t="str">
        <f>'02.28 (v2)'!F45</f>
        <v>Ted,Cliff</v>
      </c>
      <c r="C38" s="93" t="s">
        <v>12</v>
      </c>
      <c r="D38" s="94" t="s">
        <v>12</v>
      </c>
      <c r="E38" s="179" t="s">
        <v>12</v>
      </c>
      <c r="F38" s="302" t="s">
        <v>12</v>
      </c>
      <c r="G38" s="302" t="s">
        <v>12</v>
      </c>
      <c r="H38" s="181" t="s">
        <v>12</v>
      </c>
      <c r="I38" s="303" t="s">
        <v>12</v>
      </c>
      <c r="J38" s="183" t="e">
        <f t="shared" ref="J38" si="15">IF(ISBLANK(I38),-90,(I38-SUM(L38:Q38,K38)))</f>
        <v>#VALUE!</v>
      </c>
      <c r="K38" s="304" t="s">
        <v>12</v>
      </c>
      <c r="L38" s="305" t="s">
        <v>12</v>
      </c>
      <c r="M38" s="302" t="s">
        <v>12</v>
      </c>
      <c r="N38" s="306" t="s">
        <v>12</v>
      </c>
      <c r="O38" s="307" t="s">
        <v>12</v>
      </c>
      <c r="P38" s="305" t="s">
        <v>12</v>
      </c>
      <c r="Q38" s="308" t="s">
        <v>12</v>
      </c>
      <c r="R38" s="469" t="str">
        <f>'02.28 (v3)'!Y40</f>
        <v>Group B, Lunches, 
No Photos</v>
      </c>
      <c r="S38" s="470"/>
      <c r="T38" s="470"/>
      <c r="U38" s="470"/>
      <c r="V38" s="470"/>
      <c r="W38" s="302" t="s">
        <v>12</v>
      </c>
      <c r="X38" s="302" t="s">
        <v>12</v>
      </c>
      <c r="Y38" s="302" t="s">
        <v>12</v>
      </c>
    </row>
    <row r="39" spans="1:26" s="190" customFormat="1" ht="49.5" hidden="1" customHeight="1" x14ac:dyDescent="0.25">
      <c r="A39" s="248"/>
      <c r="B39" s="309"/>
      <c r="C39" s="191" t="s">
        <v>12</v>
      </c>
      <c r="D39" s="192" t="s">
        <v>12</v>
      </c>
      <c r="E39" s="179" t="s">
        <v>12</v>
      </c>
      <c r="F39" s="193" t="s">
        <v>12</v>
      </c>
      <c r="G39" s="194" t="s">
        <v>12</v>
      </c>
      <c r="H39" s="181" t="s">
        <v>12</v>
      </c>
      <c r="I39" s="195" t="s">
        <v>12</v>
      </c>
      <c r="J39" s="183" t="e">
        <f t="shared" ref="J39" si="16">IF(ISBLANK(I39),-90,(I39-SUM(L39:Q39,K39)))</f>
        <v>#VALUE!</v>
      </c>
      <c r="K39" s="196" t="s">
        <v>12</v>
      </c>
      <c r="L39" s="197" t="s">
        <v>12</v>
      </c>
      <c r="M39" s="198" t="s">
        <v>12</v>
      </c>
      <c r="N39" s="199" t="s">
        <v>12</v>
      </c>
      <c r="O39" s="200" t="s">
        <v>12</v>
      </c>
      <c r="P39" s="197" t="s">
        <v>12</v>
      </c>
      <c r="Q39" s="201" t="s">
        <v>12</v>
      </c>
      <c r="R39" s="463">
        <v>0</v>
      </c>
      <c r="S39" s="464"/>
      <c r="T39" s="464"/>
      <c r="U39" s="464"/>
      <c r="V39" s="464"/>
      <c r="W39" s="194"/>
      <c r="X39" s="194" t="s">
        <v>12</v>
      </c>
      <c r="Y39" s="194" t="s">
        <v>12</v>
      </c>
    </row>
    <row r="40" spans="1:26" ht="7.5" customHeight="1" thickBot="1" x14ac:dyDescent="0.3">
      <c r="A40" s="202"/>
      <c r="B40" s="203"/>
      <c r="C40" s="204"/>
      <c r="D40" s="205"/>
      <c r="E40" s="206">
        <v>0</v>
      </c>
      <c r="F40" s="207"/>
      <c r="G40" s="207"/>
      <c r="H40" s="208">
        <v>0</v>
      </c>
      <c r="I40" s="209"/>
      <c r="J40" s="210"/>
      <c r="K40" s="211"/>
      <c r="L40" s="212"/>
      <c r="M40" s="207"/>
      <c r="N40" s="213"/>
      <c r="O40" s="214"/>
      <c r="P40" s="215"/>
      <c r="Q40" s="216"/>
      <c r="R40" s="465"/>
      <c r="S40" s="466"/>
      <c r="T40" s="466"/>
      <c r="U40" s="466"/>
      <c r="V40" s="466"/>
      <c r="W40" s="252"/>
      <c r="X40" s="252"/>
      <c r="Y40" s="252"/>
    </row>
    <row r="41" spans="1:26" s="217" customFormat="1" ht="30.75" customHeight="1" x14ac:dyDescent="0.25">
      <c r="B41" s="218"/>
      <c r="D41" s="219"/>
      <c r="E41" s="220">
        <f>SUM(E2:E40)</f>
        <v>44</v>
      </c>
      <c r="F41" s="221">
        <f>SUM(F2:F40)</f>
        <v>4</v>
      </c>
      <c r="G41" s="221">
        <f>SUM(G2:G40)</f>
        <v>9</v>
      </c>
      <c r="H41" s="222">
        <f>E41-F41-G41</f>
        <v>31</v>
      </c>
      <c r="I41" s="319">
        <f t="shared" ref="I41:Q41" si="17">SUM(I2:I40)</f>
        <v>40</v>
      </c>
      <c r="J41" s="223" t="e">
        <f t="shared" si="17"/>
        <v>#VALUE!</v>
      </c>
      <c r="K41" s="224">
        <f t="shared" si="17"/>
        <v>22</v>
      </c>
      <c r="L41" s="225">
        <f t="shared" si="17"/>
        <v>0</v>
      </c>
      <c r="M41" s="226">
        <f t="shared" si="17"/>
        <v>0</v>
      </c>
      <c r="N41" s="227">
        <f t="shared" si="17"/>
        <v>12</v>
      </c>
      <c r="O41" s="228">
        <f t="shared" si="17"/>
        <v>4</v>
      </c>
      <c r="P41" s="229">
        <f t="shared" si="17"/>
        <v>1</v>
      </c>
      <c r="Q41" s="226">
        <f t="shared" si="17"/>
        <v>2</v>
      </c>
      <c r="R41" s="230">
        <f>SUM(L41:Q41)</f>
        <v>19</v>
      </c>
      <c r="S41" s="467" t="s">
        <v>64</v>
      </c>
      <c r="T41" s="468"/>
      <c r="U41" s="468"/>
      <c r="V41" s="468"/>
      <c r="W41" s="251">
        <f>SUM(W2:W40)</f>
        <v>137</v>
      </c>
      <c r="X41" s="251">
        <f t="shared" ref="X41:Y41" si="18">SUM(X2:X40)</f>
        <v>12</v>
      </c>
      <c r="Y41" s="251">
        <f t="shared" si="18"/>
        <v>11</v>
      </c>
      <c r="Z41" s="231">
        <f>SUM(X41:Y41)-2</f>
        <v>21</v>
      </c>
    </row>
    <row r="42" spans="1:26" ht="120.75" thickBot="1" x14ac:dyDescent="0.3">
      <c r="E42" s="233" t="s">
        <v>65</v>
      </c>
      <c r="F42" s="234" t="s">
        <v>66</v>
      </c>
      <c r="G42" s="234" t="s">
        <v>67</v>
      </c>
      <c r="H42" s="235" t="s">
        <v>52</v>
      </c>
      <c r="I42" s="320" t="s">
        <v>68</v>
      </c>
      <c r="J42" s="236" t="s">
        <v>54</v>
      </c>
      <c r="K42" s="237" t="s">
        <v>55</v>
      </c>
      <c r="L42" s="238" t="s">
        <v>56</v>
      </c>
      <c r="M42" s="239" t="s">
        <v>57</v>
      </c>
      <c r="N42" s="240" t="s">
        <v>58</v>
      </c>
      <c r="O42" s="241" t="s">
        <v>14</v>
      </c>
      <c r="P42" s="242" t="s">
        <v>69</v>
      </c>
      <c r="Q42" s="239" t="s">
        <v>70</v>
      </c>
      <c r="R42" s="243" t="s">
        <v>71</v>
      </c>
      <c r="S42" s="460"/>
      <c r="T42" s="461"/>
      <c r="U42" s="461"/>
      <c r="V42" s="462"/>
    </row>
    <row r="43" spans="1:26" s="232" customFormat="1" x14ac:dyDescent="0.25">
      <c r="A43"/>
      <c r="B43" s="25"/>
      <c r="I43" s="244">
        <f>I41+G41</f>
        <v>49</v>
      </c>
      <c r="J43" s="217"/>
      <c r="K43" s="245"/>
      <c r="M43" s="232">
        <f>L41+M41</f>
        <v>0</v>
      </c>
      <c r="R43" s="246">
        <f>I41-R41</f>
        <v>21</v>
      </c>
      <c r="S43" s="246"/>
      <c r="T43" s="246"/>
      <c r="U43" s="246"/>
      <c r="V43" s="246"/>
      <c r="W43" s="217"/>
      <c r="X43" s="217"/>
      <c r="Y43" s="217"/>
    </row>
    <row r="44" spans="1:26" s="232" customFormat="1" x14ac:dyDescent="0.25">
      <c r="A44"/>
      <c r="B44" s="25"/>
      <c r="E44" s="247"/>
      <c r="I44" s="244"/>
      <c r="J44" s="217"/>
      <c r="K44" s="245"/>
      <c r="R44" s="246"/>
      <c r="S44" s="246"/>
      <c r="T44" s="246"/>
      <c r="U44" s="246"/>
      <c r="V44" s="246"/>
      <c r="W44" s="217"/>
      <c r="X44" s="217"/>
      <c r="Y44" s="217"/>
    </row>
  </sheetData>
  <mergeCells count="43">
    <mergeCell ref="Z5:AA5"/>
    <mergeCell ref="S42:V42"/>
    <mergeCell ref="R39:V39"/>
    <mergeCell ref="R40:V40"/>
    <mergeCell ref="S41:V41"/>
    <mergeCell ref="R38:V38"/>
    <mergeCell ref="R37:V37"/>
    <mergeCell ref="R31:V31"/>
    <mergeCell ref="R32:V32"/>
    <mergeCell ref="R33:V33"/>
    <mergeCell ref="R34:V34"/>
    <mergeCell ref="R35:V35"/>
    <mergeCell ref="R36:V36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5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02.28 (v2)</vt:lpstr>
      <vt:lpstr>02.28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2024-03-05T23:05:59Z</cp:lastPrinted>
  <dcterms:created xsi:type="dcterms:W3CDTF">2010-01-10T05:59:46Z</dcterms:created>
  <dcterms:modified xsi:type="dcterms:W3CDTF">2024-03-05T23:07:17Z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